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Methodology &amp; Weights" sheetId="2" state="visible" r:id="rId4"/>
    <sheet name="Business Travel Scores" sheetId="3" state="visible" r:id="rId5"/>
    <sheet name="Luxury Leisure Scores" sheetId="4" state="visible" r:id="rId6"/>
    <sheet name="Weighted Calculations" sheetId="5" state="visible" r:id="rId7"/>
    <sheet name="Final Rankings" sheetId="6" state="visible" r:id="rId8"/>
    <sheet name="Sources &amp; Evidence" sheetId="7" state="visible" r:id="rId9"/>
  </sheets>
  <definedNames>
    <definedName function="false" hidden="false" name="Rationale" vbProcedure="false">'Final Rankings'!$G$4:$H$15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<sst xmlns="http://schemas.openxmlformats.org/spreadsheetml/2006/main" count="416" uniqueCount="220">
  <si>
    <t xml:space="preserve">Issue 001 — Europe's Best Value Destinations for Business Travel and Luxury Leisure</t>
  </si>
  <si>
    <t xml:space="preserve">AmerExperience Research™ — Evidence-Based Comparative Scorecard</t>
  </si>
  <si>
    <t xml:space="preserve">Purpose of this workbook</t>
  </si>
  <si>
    <t xml:space="preserve">This workbook documents the evidence-based scoring model behind the updated AmerExperience Research™ Issue 001 rankings. Each destination was assessed against four weighted criteria using independently sourced external evidence wherever comparable data was available. The evidence was collected and frozen before final scores were assigned, and the resulting rankings were allowed to differ from the original editorial assessment.</t>
  </si>
  <si>
    <t xml:space="preserve">Important condition on how this workbook was built</t>
  </si>
  <si>
    <t xml:space="preserve">This is the second edition of the Issue 001 workbook. The first edition converted the article's own qualitative language into a transparent scorecard. This edition goes further: every criterion was independently researched against official and industry-standard sources — ACI/Eurostat and national airport operators for connectivity, the EF English Proficiency Index, ICCA's international association-meetings rankings, and national tourism-statistics offices (INE Portugal, Statistik Austria, DZS Croatia, SURS Slovenia) — rather than re-deriving scores from the article's own wording. The evidence was gathered first and frozen before any score was finalized; the resulting ranking was not adjusted to match the original published order. Where a genuinely comparable public dataset does not exist for a criterion, that is disclosed as expert judgment rather than presented as measurement.</t>
  </si>
  <si>
    <t xml:space="preserve">Data provenance flags (used throughout, per AmerExperience methodological standard)</t>
  </si>
  <si>
    <t xml:space="preserve">[E] External quantitative evidence — an official or industry-standard dataset directly measures or closely proxies this criterion</t>
  </si>
  <si>
    <t xml:space="preserve">[O] Official/primary destination evidence — a national or regional tourism authority/statistics office publishes the specific figure used</t>
  </si>
  <si>
    <t xml:space="preserve">[J] Expert editorial judgment — no sufficiently comparable public dataset exists; disclosed judgment, not measurement</t>
  </si>
  <si>
    <t xml:space="preserve">[N] Neutral — reserved for cases where a criterion is genuinely inapplicable; avoided in favor of [J] wherever a judgment can be defended</t>
  </si>
  <si>
    <t xml:space="preserve">How to use this workbook</t>
  </si>
  <si>
    <t xml:space="preserve">1. Methodology &amp; Weights — the four scoring criteria per list and their weights, matching the criteria stated in the article's own "Methodology" sections.</t>
  </si>
  <si>
    <t xml:space="preserve">2. Business Travel Scores / Luxury Leisure Scores — the 1–10 criterion score and supporting evidence for each destination, on each criterion.</t>
  </si>
  <si>
    <t xml:space="preserve">3. Weighted Calculations — combines scores × weights into a single weighted value per destination, using live formulas.</t>
  </si>
  <si>
    <t xml:space="preserve">4. Final Rankings — ranks destinations by weighted score automatically (RANK + INDEX/MATCH). If a score or weight is revised, the ranking recalculates.</t>
  </si>
  <si>
    <t xml:space="preserve">5. Sources &amp; Evidence — the external sources, evidence and disclosed expert judgments supporting each criterion score.</t>
  </si>
  <si>
    <t xml:space="preserve">Methodological limitation: this is an evidence-based comparative scorecard rather than a purely statistical index. Comparable external data supports most measurable criteria, while selected experiential or value-related criteria require disclosed expert judgment where no sufficiently comparable public dataset exists. Proxy indicators are identified explicitly and should not be interpreted as direct measurements.</t>
  </si>
  <si>
    <t xml:space="preserve">Methodology &amp; Weights</t>
  </si>
  <si>
    <t xml:space="preserve">Criteria and weights match the article's own Methodology paragraphs. Scores below are now built from independently sourced external evidence wherever a comparable public dataset exists (see Sources &amp; Evidence).</t>
  </si>
  <si>
    <t xml:space="preserve">Business Travel — Scoring Criteria</t>
  </si>
  <si>
    <t xml:space="preserve">Criterion</t>
  </si>
  <si>
    <t xml:space="preserve">Weight</t>
  </si>
  <si>
    <t xml:space="preserve">Definition (as stated in the article)</t>
  </si>
  <si>
    <t xml:space="preserve">Connectivity</t>
  </si>
  <si>
    <t xml:space="preserve">Direct connectivity, especially transatlantic access.</t>
  </si>
  <si>
    <t xml:space="preserve">Infrastructure</t>
  </si>
  <si>
    <t xml:space="preserve">Business-grade hotel and meeting infrastructure.</t>
  </si>
  <si>
    <t xml:space="preserve">Ease of Business &amp; English</t>
  </si>
  <si>
    <t xml:space="preserve">Ease of doing business and English proficiency in professional settings.</t>
  </si>
  <si>
    <t xml:space="preserve">Cost-Value</t>
  </si>
  <si>
    <t xml:space="preserve">Cost relative to comparable hub cities — "hub-city functionality without hub-city pricing." Weighted heaviest because the list is explicitly a value ranking, not a general business-hub ranking.</t>
  </si>
  <si>
    <t xml:space="preserve">Total</t>
  </si>
  <si>
    <t xml:space="preserve">Luxury Leisure — Scoring Criteria</t>
  </si>
  <si>
    <t xml:space="preserve">Five-Star Density</t>
  </si>
  <si>
    <t xml:space="preserve">Genuine five-star hotel and villa density.</t>
  </si>
  <si>
    <t xml:space="preserve">Service Quality</t>
  </si>
  <si>
    <t xml:space="preserve">Service quality and staff attentiveness — "something only visible from the ground, not from a star rating."</t>
  </si>
  <si>
    <t xml:space="preserve">Exclusivity</t>
  </si>
  <si>
    <t xml:space="preserve">Low crowding even at the premium tier during high season.</t>
  </si>
  <si>
    <t xml:space="preserve">Price-Value</t>
  </si>
  <si>
    <t xml:space="preserve">Pricing relative to comparable ultra-luxury destinations that get more marketing attention but don't necessarily deliver more.</t>
  </si>
  <si>
    <t xml:space="preserve">Scoring scale (all criteria): 1 = weak/unsupported, 10 = strongly and directly supported by evidence. Scores are set by external data where a comparable dataset exists, otherwise by disclosed expert judgment.</t>
  </si>
  <si>
    <t xml:space="preserve">Evidence Provenance Flags</t>
  </si>
  <si>
    <t xml:space="preserve">[E] External quantitative evidence</t>
  </si>
  <si>
    <t xml:space="preserve">An official or industry-standard dataset (ACI, EF EPI, ICCA, national statistics office, etc.) directly measures or closely proxies this criterion for this destination.</t>
  </si>
  <si>
    <t xml:space="preserve">[O] Official/primary destination evidence</t>
  </si>
  <si>
    <t xml:space="preserve">A national or regional tourism authority / statistics office publishes the specific figure used (e.g. INE Portugal, Statistik Austria, DZS Croatia, SURS Slovenia).</t>
  </si>
  <si>
    <t xml:space="preserve">[J] Expert editorial judgment</t>
  </si>
  <si>
    <t xml:space="preserve">No sufficiently comparable public dataset exists for this criterion/destination pair; the score reflects disclosed professional judgment, not measurement.</t>
  </si>
  <si>
    <t xml:space="preserve">[N] Neutral — genuinely no evidence either way</t>
  </si>
  <si>
    <t xml:space="preserve">Reserved for cases where the criterion is simply inapplicable or entirely unaddressed; avoided in favor of [J] wherever a judgment can be defended.</t>
  </si>
  <si>
    <t xml:space="preserve">Note: tourism-statistics figures used for the Exclusivity criterion measure concentration and seasonality, not exclusivity directly — a disclosed proxy, not a direct measurement.</t>
  </si>
  <si>
    <t xml:space="preserve">Business Travel — Evidence-Based Scores (1–10) &amp; Supporting Evidence</t>
  </si>
  <si>
    <t xml:space="preserve">Blue = score entered by the editor from frozen external evidence. Evidence column cites the source and provenance flag [E]/[O]/[J]/[N] behind each score.</t>
  </si>
  <si>
    <t xml:space="preserve">Destination</t>
  </si>
  <si>
    <t xml:space="preserve">Connectivity — Score</t>
  </si>
  <si>
    <t xml:space="preserve">Connectivity — Evidence [flag]</t>
  </si>
  <si>
    <t xml:space="preserve">Infrastructure — Score</t>
  </si>
  <si>
    <t xml:space="preserve">Infrastructure — Evidence [flag]</t>
  </si>
  <si>
    <t xml:space="preserve">Ease of Business &amp; English — Score</t>
  </si>
  <si>
    <t xml:space="preserve">Ease of Business &amp; English — Evidence [flag]</t>
  </si>
  <si>
    <t xml:space="preserve">Cost-Value — Score</t>
  </si>
  <si>
    <t xml:space="preserve">Cost-Value — Evidence [flag]</t>
  </si>
  <si>
    <t xml:space="preserve">Frankfurt, Germany</t>
  </si>
  <si>
    <t xml:space="preserve">~143 intercontinental destinations, ~1,000 long-haul flights/week — the largest intercontinental network of any German airport (Fraport/Mappr, 2025/26). [E]</t>
  </si>
  <si>
    <t xml:space="preserve">Not in ICCA's global top 10 for international association meetings (ICCA GlobeWatch 2024/2025); Frankfurt's real strength is trade-fair infrastructure (Messe Frankfurt), a different category ICCA does not capture. [E]</t>
  </si>
  <si>
    <t xml:space="preserve">Germany ranks #4 globally on the EF English Proficiency Index 2025 (score 615, "very high"), ahead of Portugal and Finland. National figure used as a proxy for the professional/business-traveler population. [E]</t>
  </si>
  <si>
    <t xml:space="preserve">Frankfurt hotel rates fell ~18.4% in summer 2025 as post-Euro 2024 pricing corrected (Lighthouse 2025), improving relative value; no single cross-city ADR source was clean enough for a harder score. [E]</t>
  </si>
  <si>
    <t xml:space="preserve">Lisbon, Portugal</t>
  </si>
  <si>
    <t xml:space="preserve">Record 36.1M passengers in 2025 (VINCI/ANA); documented as the main European hub to Brazil and the largest European Star Alliance hub to South America, with the strongest long-haul growth of the group — but no verified intercontinental route count comparable to Frankfurt's. [E]</t>
  </si>
  <si>
    <t xml:space="preserve">#2 in ICCA's 2024 global city ranking (153 meetings, one behind Vienna) and #1 in the newer 2025 count — one of the two strongest business-meetings destinations in the world. [E]</t>
  </si>
  <si>
    <t xml:space="preserve">Portugal ranks #6 globally on EF EPI 2025 (score 612, "very high"). National figure used as a business-population proxy. [E]</t>
  </si>
  <si>
    <t xml:space="preserve">One 2025 city-cost index flagged Lisbon hotel rates as "unusually expensive" that year, cutting against its general value reputation; no clean official ADR benchmark vs. peer hub cities was found. [J]</t>
  </si>
  <si>
    <t xml:space="preserve">Warsaw, Poland</t>
  </si>
  <si>
    <t xml:space="preserve">24.1M passengers in 2025 (Chopin Airport, PPL) — smallest total volume of the seven and a predominantly European/CEE route network; no material long-haul evidence found. [E]</t>
  </si>
  <si>
    <t xml:space="preserve">Not in ICCA's global top 10 or in the top tier of the destinations studied here for international association meetings; no comparable meetings-infrastructure evidence found. [E]</t>
  </si>
  <si>
    <t xml:space="preserve">Poland ranks #15 globally on EF EPI 2025 (score 600, "very high" band, but lowest of the four "very high" countries in this set). National proxy. [E]</t>
  </si>
  <si>
    <t xml:space="preserve">Cited among the cheapest budget-accommodation markets in Europe (Radical Storage 2026, ~€17/night budget tier) and among the fastest passenger-growth airports of 2025 (+13.2%), suggesting strong value alongside expansion. [E]</t>
  </si>
  <si>
    <t xml:space="preserve">Vienna, Austria</t>
  </si>
  <si>
    <t xml:space="preserve">32.6M passengers, a 2025 record (Flughafen Wien); airport traffic explicitly attributed to "strong demand for European and intercontinental routes," but no verified intercontinental route count was found. [E]</t>
  </si>
  <si>
    <t xml:space="preserve">#1 in the world in ICCA's 2024 international-association-meetings city ranking (154 meetings) and #4 in the 2025 count — the single strongest, most directly comparable data point in this workbook. [E]</t>
  </si>
  <si>
    <t xml:space="preserve">Austria ranks #3 globally on EF EPI 2025 (score 616, "very high") — ahead of Germany and well ahead of Finland. National proxy. [E]</t>
  </si>
  <si>
    <t xml:space="preserve">Vienna hotel rates were cited as unexpectedly low in a 2025 European rate survey (Lighthouse), even as Austria's national rates rose — a real, if single-source, value signal. [E]</t>
  </si>
  <si>
    <t xml:space="preserve">Barcelona, Spain</t>
  </si>
  <si>
    <t xml:space="preserve">54.9–57.5M passengers (Eurostat/ACI 2025), the fastest-growing major European hub in 2025 (+4.4%) with a documented Latin America route focus; no verified intercontinental route count. [E]</t>
  </si>
  <si>
    <t xml:space="preserve">#4 in ICCA's 2024 global city ranking (142 meetings) and #3 in the 2025 count — consistently a top-5 world meetings destination. [E]</t>
  </si>
  <si>
    <t xml:space="preserve">Spain sits in EF EPI's "moderate" proficiency band, well below all six other destinations in this set, which are all "very high." National proxy — likely understates Barcelona's international business/tech population specifically. [E]</t>
  </si>
  <si>
    <t xml:space="preserve">Average hotel rate ~$130/night (Oysterlink 2026), moderate among the seven; no stronger comparative source found. [E]</t>
  </si>
  <si>
    <t xml:space="preserve">Amsterdam, Netherlands</t>
  </si>
  <si>
    <t xml:space="preserve">68.8M passengers, Europe's 4th-busiest airport; 114–124 intercontinental destinations (Schiphol official data, 2025) — second only to Frankfurt on long-haul route count despite higher total traffic. [E]</t>
  </si>
  <si>
    <t xml:space="preserve">Not in ICCA's global top 10 for international association meetings in 2024 or 2025; strong general meetings reputation, but not evidenced at the level of Vienna, Lisbon or Barcelona on this specific metric. [E]</t>
  </si>
  <si>
    <t xml:space="preserve">Netherlands ranks #1 globally on EF EPI 2025 (score 624, "very high") — the highest of any country worldwide. National proxy. [E]</t>
  </si>
  <si>
    <t xml:space="preserve">Average hotel rate ~$140/night (Oysterlink 2026), the highest of the seven; consistent with the article's own note that pricing has risen. [E]</t>
  </si>
  <si>
    <t xml:space="preserve">Helsinki, Finland</t>
  </si>
  <si>
    <t xml:space="preserve">17.0M passengers, smallest total volume of the seven, but international transfer share reached 32.6% of traffic with transfer passengers up 10.6% in 2025 (Finavia) — a real, quantified long-haul-transfer strength distinct from total size. [E]</t>
  </si>
  <si>
    <t xml:space="preserve">Not in ICCA's global top 10 or in the top tier of this set for international association meetings; no comparable meetings-infrastructure evidence found. [E]</t>
  </si>
  <si>
    <t xml:space="preserve">Finland ranks #12 globally on EF EPI 2025 (score 603, "very high") — good, but behind Austria, Germany and Portugal in this set, contradicting the article's "among the highest" framing. National proxy. [E]</t>
  </si>
  <si>
    <t xml:space="preserve">No clean comparative hotel-rate source was found for Helsinki specifically; scored on disclosed judgment rather than a located dataset. [J]</t>
  </si>
  <si>
    <t xml:space="preserve">Luxury Leisure — Evidence-Based Scores (1–10) &amp; Supporting Evidence</t>
  </si>
  <si>
    <t xml:space="preserve">Five-Star Density — Score</t>
  </si>
  <si>
    <t xml:space="preserve">Five-Star Density — Evidence [flag]</t>
  </si>
  <si>
    <t xml:space="preserve">Service Quality — Score</t>
  </si>
  <si>
    <t xml:space="preserve">Service Quality — Evidence [flag]</t>
  </si>
  <si>
    <t xml:space="preserve">Exclusivity — Score</t>
  </si>
  <si>
    <t xml:space="preserve">Exclusivity — Evidence [flag]</t>
  </si>
  <si>
    <t xml:space="preserve">Price-Value — Score</t>
  </si>
  <si>
    <t xml:space="preserve">Price-Value — Evidence [flag]</t>
  </si>
  <si>
    <t xml:space="preserve">Algarve &amp; Comporta, Portugal</t>
  </si>
  <si>
    <t xml:space="preserve">Largest accommodation base in Portugal — 1,235 establishments, 23.3% of national bed capacity (INE/Turismo do Algarve 2025); composite proxy including named five-star clusters (Vila Vita Parc, Conrad Algarve). No official five-star-specific count found. [O]</t>
  </si>
  <si>
    <t xml:space="preserve">No comparable public dataset exists for service quality anywhere in this set; score reflects disclosed judgment, consistent with the article's comparison to French Riviera/Amalfi standards. [J]</t>
  </si>
  <si>
    <t xml:space="preserve">58.4% annual occupancy and the highest domestic-tourist seasonality of any Portuguese region (55.9%) (INE 2025) — official data on concentration/seasonality, used as a proxy for exclusivity, not a direct measurement; the seasonality figure argues for more peak-season concentration than the article's "real seclusion" framing implies. [O]</t>
  </si>
  <si>
    <t xml:space="preserve">Official 2025 ADR of €134.4 (INE/Turismo do Algarve) — materially below published French Riviera/Amalfi Coast benchmarks, supporting the article's "fraction of the pricing" claim with a hard official figure. [O]</t>
  </si>
  <si>
    <t xml:space="preserve">Dalmatian Coast, Croatia</t>
  </si>
  <si>
    <t xml:space="preserve">No official five-star-specific inventory found at county level; composite proxy from named luxury recognition (World's 50 Best Hotels 2025 entries for the Croatian coast) and known five-star clusters (Dubrovnik, Hvar). [J]</t>
  </si>
  <si>
    <t xml:space="preserve">No comparable public dataset exists; score reflects disclosed judgment, consistent with the article's comparison to Amalfi Coast service standards. [J]</t>
  </si>
  <si>
    <t xml:space="preserve">Split-Dalmatia + Dubrovnik-Neretva combined: ~30.2M overnight stays (DZS 2025), notably below Istria's 30.3M alone — real dispersion within Croatia, but Dubrovnik itself is a well-documented peak-season pressure point not separately isolated in this data. [O]</t>
  </si>
  <si>
    <t xml:space="preserve">No comparable ADR benchmark vs. the Amalfi Coast was located this pass; scored on disclosed judgment. [J]</t>
  </si>
  <si>
    <t xml:space="preserve">Austrian Alps</t>
  </si>
  <si>
    <t xml:space="preserve">Tyrol + Salzburg hold ~590,000 beds combined, about half of Austria's national capacity; the 4-/5-star segment was specifically the fastest-growing accommodation tier nationally in 2025 (Statistik Austria) — a real but not luxury-specific density figure. [O]</t>
  </si>
  <si>
    <t xml:space="preserve">No comparable public dataset exists; score reflects disclosed judgment, consistent with the article's direct comparison to Swiss service standards. [J]</t>
  </si>
  <si>
    <t xml:space="preserve">Tyrol and Salzburg show a genuinely balanced summer/winter seasonal split (Statistik Austria 2025) — a real, quantified contrast with the single-peak seasonality of the Mediterranean destinations in this set, used as a proxy for lower seasonal concentration. [O]</t>
  </si>
  <si>
    <t xml:space="preserve">No official ADR comparison against named Swiss resorts (St. Moritz, Zermatt, Gstaad) was located this pass; the article's "outperform Swiss equivalents" claim is directionally consistent with general market knowledge but not independently verified here. [J]</t>
  </si>
  <si>
    <t xml:space="preserve">Peloponnese, Greece</t>
  </si>
  <si>
    <t xml:space="preserve">Costa Navarino hosts four confirmed five-star resorts (Mandarin Oriental, W, The Romanos, The Westin) in a single cluster (CNN 2025/2026, Costa Navarino official data) — a small but high-quality, independently verified inventory. [O]</t>
  </si>
  <si>
    <t xml:space="preserve">No comparable public dataset exists; no destination-specific service claim was independently verified, so scored at a disclosed judgment midpoint rather than matching the article's comparative language. [J]</t>
  </si>
  <si>
    <t xml:space="preserve">CNN's 2025/2026 reporting explicitly frames Costa Navarino as not reaching "Capri-level" pricing or crowding, with named-outlet confirmation that it remains less saturated than Mykonos/Santorini — real independent corroboration, not just article language. [O]</t>
  </si>
  <si>
    <t xml:space="preserve">Costa Navarino rates run ~$278–$1,282/night (Expedia/Tripadvisor 2025/2026), and CNN independently frames this as below Mykonos/Santorini/Capri-tier pricing — external corroboration of the article's discount claim. [O]</t>
  </si>
  <si>
    <t xml:space="preserve">Ljubljana &amp; Julian Alps, Slovenia</t>
  </si>
  <si>
    <t xml:space="preserve">Slovenia's total tourism base is an order of magnitude smaller than the other four destinations (17.8M national overnight stays vs. Croatia's 110M or Portugal's 89.7M, SURS 2025); "boutique five-star" characterization is consistent with this small scale but no official five-star count was found. [O]</t>
  </si>
  <si>
    <t xml:space="preserve">No comparable public dataset exists; "emerging" status noted in the article is consistent with a still-developing reputation, but this is disclosed judgment, not measurement. [J]</t>
  </si>
  <si>
    <t xml:space="preserve">Julian Alps mountain resorts (Bled, Kranjska Gora, Bohinj) account for 31% of Slovenia's national overnight stays, ~5.5M in absolute terms (SURS 2025) — the smallest absolute tourism volume of any destination in this workbook, the strongest scale-based evidence for "harder to find" of the five. [O]</t>
  </si>
  <si>
    <t xml:space="preserve">No comparable ADR benchmark against other Alpine destinations was located this pass; scored on disclosed judgment. [J]</t>
  </si>
  <si>
    <t xml:space="preserve">Weighted Calculations</t>
  </si>
  <si>
    <t xml:space="preserve">All weighted scores are live formulas: score × weight, summed. Change a score or a weight and every downstream cell recalculates.</t>
  </si>
  <si>
    <t xml:space="preserve">Business Travel — Weighted Score</t>
  </si>
  <si>
    <t xml:space="preserve">Weighted Score</t>
  </si>
  <si>
    <t xml:space="preserve">Rank</t>
  </si>
  <si>
    <t xml:space="preserve">Luxury Leisure — Weighted Score</t>
  </si>
  <si>
    <t xml:space="preserve">Final Rankings</t>
  </si>
  <si>
    <t xml:space="preserve">Rank and Weighted Score are live formulas (INDEX/MATCH against a RANK helper column on Weighted Calculations) and recalculate automatically if any score or weight changes. This ranking was computed from frozen external evidence and was not adjusted to match the original published order — see the editorial note on Issue 001 for what changed and why.</t>
  </si>
  <si>
    <t xml:space="preserve">Rationale lookup (source data for VLOOKUP above)</t>
  </si>
  <si>
    <t xml:space="preserve">Business Travel — Final Ranking</t>
  </si>
  <si>
    <t xml:space="preserve">Largest intercontinental route network in Germany (~143 destinations); strong on English and connectivity, but not a top-10 ICCA meetings city.</t>
  </si>
  <si>
    <t xml:space="preserve">One-line evidence-based rationale</t>
  </si>
  <si>
    <t xml:space="preserve">#1–2 in the world for international association meetings (ICCA); strong English proficiency; 2025 cost data cuts against its value reputation.</t>
  </si>
  <si>
    <t xml:space="preserve">Weakest on connectivity and meetings infrastructure of the seven, but the strongest, most clearly evidenced value/cost destination.</t>
  </si>
  <si>
    <t xml:space="preserve">#1 in the world for international association meetings (ICCA); ranks #3 globally on English proficiency; unexpectedly strong 2025 value signal.</t>
  </si>
  <si>
    <t xml:space="preserve">Top-4 global ICCA meetings city and fast-growing connectivity, offset by the lowest English-proficiency score of the set (Spain: "moderate" band).</t>
  </si>
  <si>
    <t xml:space="preserve">#1 in the world on English proficiency and strong intercontinental connectivity, offset by the highest hotel rates of the seven and no ICCA top-10 meetings ranking.</t>
  </si>
  <si>
    <t xml:space="preserve">Smallest total traffic of the seven, but a real, quantified long-haul Asia-transfer strength; English proficiency good but not the highest in this set.</t>
  </si>
  <si>
    <t xml:space="preserve">Official ADR (€134.4) confirms a genuine pricing gap vs. Riviera/Amalfi; largest accommodation base in Portugal, though seasonality data shows real peak-season concentration.</t>
  </si>
  <si>
    <t xml:space="preserve">Weakest evidence base of the five on five-star inventory and price-value; real but unremarkable relative tourism concentration vs. Istria.</t>
  </si>
  <si>
    <t xml:space="preserve">Genuinely balanced summer/winter seasonality — a real, quantified exclusivity signal distinct from single-peak Mediterranean destinations.</t>
  </si>
  <si>
    <t xml:space="preserve">Independently corroborated by CNN: four confirmed five-star Costa Navarino resorts, priced and positioned explicitly below Mykonos/Santorini/Capri tier.</t>
  </si>
  <si>
    <t xml:space="preserve">Luxury Leisure — Final Ranking</t>
  </si>
  <si>
    <t xml:space="preserve">Smallest absolute tourism volume of any destination studied — the strongest scale-based evidence for genuine exclusivity, offset by the smallest five-star inventory.</t>
  </si>
  <si>
    <t xml:space="preserve">Note: Austrian Alps and Peloponnese scored an exact tie (7.25/10 weighted), shown above as 2=. Dalmatian Coast is correctly #4, not #3, since standard ranking skips a place after a tie.</t>
  </si>
  <si>
    <t xml:space="preserve">Sources &amp; Evidence</t>
  </si>
  <si>
    <t xml:space="preserve">Evidence base for this edition of Issue 001: independently sourced external data — ACI/Eurostat and national airport operators, the EF English Proficiency Index 2025, ICCA GlobeWatch international meetings rankings, and national tourism-statistics offices (INE Portugal, Statistik Austria, DZS Croatia, SURS Slovenia) — supplemented by disclosed expert judgment where no comparable dataset exists. [E] = external quantitative evidence. [O] = official/primary destination data. [J] = expert judgment, disclosed. [N] = genuinely neutral/inapplicable.</t>
  </si>
  <si>
    <t xml:space="preserve">Article Language / Basis for Score</t>
  </si>
  <si>
    <t xml:space="preserve">Flag</t>
  </si>
  <si>
    <t xml:space="preserve">~143 intercontinental destinations, ~1,000 long-haul flights/week — the largest intercontinental network of any German airport (Fraport/Mappr, 2025/26).</t>
  </si>
  <si>
    <t xml:space="preserve">E</t>
  </si>
  <si>
    <t xml:space="preserve">Not in ICCA's global top 10 for international association meetings (ICCA GlobeWatch 2024/2025); Frankfurt's real strength is trade-fair infrastructure (Messe Frankfurt), a different category ICCA does not capture.</t>
  </si>
  <si>
    <t xml:space="preserve">Germany ranks #4 globally on the EF English Proficiency Index 2025 (score 615, "very high"), ahead of Portugal and Finland. National figure used as a proxy for the professional/business-traveler population.</t>
  </si>
  <si>
    <t xml:space="preserve">Frankfurt hotel rates fell ~18.4% in summer 2025 as post-Euro 2024 pricing corrected (Lighthouse 2025), improving relative value; no single cross-city ADR source was clean enough for a harder score.</t>
  </si>
  <si>
    <t xml:space="preserve">Record 36.1M passengers in 2025 (VINCI/ANA); documented as the main European hub to Brazil and the largest European Star Alliance hub to South America, with the strongest long-haul growth of the group — but no verified intercontinental route count comparable to Frankfurt's.</t>
  </si>
  <si>
    <t xml:space="preserve">#2 in ICCA's 2024 global city ranking (153 meetings, one behind Vienna) and #1 in the newer 2025 count — one of the two strongest business-meetings destinations in the world.</t>
  </si>
  <si>
    <t xml:space="preserve">Portugal ranks #6 globally on EF EPI 2025 (score 612, "very high"). National figure used as a business-population proxy.</t>
  </si>
  <si>
    <t xml:space="preserve">One 2025 city-cost index flagged Lisbon hotel rates as "unusually expensive" that year, cutting against its general value reputation; no clean official ADR benchmark vs. peer hub cities was found.</t>
  </si>
  <si>
    <t xml:space="preserve">J</t>
  </si>
  <si>
    <t xml:space="preserve">24.1M passengers in 2025 (Chopin Airport, PPL) — smallest total volume of the seven and a predominantly European/CEE route network; no material long-haul evidence found.</t>
  </si>
  <si>
    <t xml:space="preserve">Not in ICCA's global top 10 or in the top tier of the destinations studied here for international association meetings; no comparable meetings-infrastructure evidence found.</t>
  </si>
  <si>
    <t xml:space="preserve">Poland ranks #15 globally on EF EPI 2025 (score 600, "very high" band, but lowest of the four "very high" countries in this set). National proxy.</t>
  </si>
  <si>
    <t xml:space="preserve">Cited among the cheapest budget-accommodation markets in Europe (Radical Storage 2026, ~€17/night budget tier) and among the fastest passenger-growth airports of 2025 (+13.2%), suggesting strong value alongside expansion.</t>
  </si>
  <si>
    <t xml:space="preserve">32.6M passengers, a 2025 record (Flughafen Wien); airport traffic explicitly attributed to "strong demand for European and intercontinental routes," but no verified intercontinental route count was found.</t>
  </si>
  <si>
    <t xml:space="preserve">#1 in the world in ICCA's 2024 international-association-meetings city ranking (154 meetings) and #4 in the 2025 count — the single strongest, most directly comparable data point in this workbook.</t>
  </si>
  <si>
    <t xml:space="preserve">Austria ranks #3 globally on EF EPI 2025 (score 616, "very high") — ahead of Germany and well ahead of Finland. National proxy.</t>
  </si>
  <si>
    <t xml:space="preserve">Vienna hotel rates were cited as unexpectedly low in a 2025 European rate survey (Lighthouse), even as Austria's national rates rose — a real, if single-source, value signal.</t>
  </si>
  <si>
    <t xml:space="preserve">54.9–57.5M passengers (Eurostat/ACI 2025), the fastest-growing major European hub in 2025 (+4.4%) with a documented Latin America route focus; no verified intercontinental route count.</t>
  </si>
  <si>
    <t xml:space="preserve">#4 in ICCA's 2024 global city ranking (142 meetings) and #3 in the 2025 count — consistently a top-5 world meetings destination.</t>
  </si>
  <si>
    <t xml:space="preserve">Spain sits in EF EPI's "moderate" proficiency band, well below all six other destinations in this set, which are all "very high." National proxy — likely understates Barcelona's international business/tech population specifically.</t>
  </si>
  <si>
    <t xml:space="preserve">Average hotel rate ~$130/night (Oysterlink 2026), moderate among the seven; no stronger comparative source found.</t>
  </si>
  <si>
    <t xml:space="preserve">68.8M passengers, Europe's 4th-busiest airport; 114–124 intercontinental destinations (Schiphol official data, 2025) — second only to Frankfurt on long-haul route count despite higher total traffic.</t>
  </si>
  <si>
    <t xml:space="preserve">Not in ICCA's global top 10 for international association meetings in 2024 or 2025; strong general meetings reputation, but not evidenced at the level of Vienna, Lisbon or Barcelona on this specific metric.</t>
  </si>
  <si>
    <t xml:space="preserve">Netherlands ranks #1 globally on EF EPI 2025 (score 624, "very high") — the highest of any country worldwide. National proxy.</t>
  </si>
  <si>
    <t xml:space="preserve">Average hotel rate ~$140/night (Oysterlink 2026), the highest of the seven; consistent with the article's own note that pricing has risen.</t>
  </si>
  <si>
    <t xml:space="preserve">17.0M passengers, smallest total volume of the seven, but international transfer share reached 32.6% of traffic with transfer passengers up 10.6% in 2025 (Finavia) — a real, quantified long-haul-transfer strength distinct from total size.</t>
  </si>
  <si>
    <t xml:space="preserve">Not in ICCA's global top 10 or in the top tier of this set for international association meetings; no comparable meetings-infrastructure evidence found.</t>
  </si>
  <si>
    <t xml:space="preserve">Finland ranks #12 globally on EF EPI 2025 (score 603, "very high") — good, but behind Austria, Germany and Portugal in this set, contradicting the article's "among the highest" framing. National proxy.</t>
  </si>
  <si>
    <t xml:space="preserve">No clean comparative hotel-rate source was found for Helsinki specifically; scored on disclosed judgment rather than a located dataset.</t>
  </si>
  <si>
    <t xml:space="preserve">— Luxury Leisure destinations below —</t>
  </si>
  <si>
    <t xml:space="preserve">Largest accommodation base in Portugal — 1,235 establishments, 23.3% of national bed capacity (INE/Turismo do Algarve 2025); composite proxy including named five-star clusters (Vila Vita Parc, Conrad Algarve). No official five-star-specific count found.</t>
  </si>
  <si>
    <t xml:space="preserve">O</t>
  </si>
  <si>
    <t xml:space="preserve">No comparable public dataset exists for service quality anywhere in this set; score reflects disclosed judgment, consistent with the article's comparison to French Riviera/Amalfi standards.</t>
  </si>
  <si>
    <t xml:space="preserve">58.4% annual occupancy and the highest domestic-tourist seasonality of any Portuguese region (55.9%) (INE 2025) — official data on concentration/seasonality, used as a proxy for exclusivity, not a direct measurement; the seasonality figure argues for more peak-season concentration than the article's "real seclusion" framing implies.</t>
  </si>
  <si>
    <t xml:space="preserve">Official 2025 ADR of €134.4 (INE/Turismo do Algarve) — materially below published French Riviera/Amalfi Coast benchmarks, supporting the article's "fraction of the pricing" claim with a hard official figure.</t>
  </si>
  <si>
    <t xml:space="preserve">No official five-star-specific inventory found at county level; composite proxy from named luxury recognition (World's 50 Best Hotels 2025 entries for the Croatian coast) and known five-star clusters (Dubrovnik, Hvar).</t>
  </si>
  <si>
    <t xml:space="preserve">No comparable public dataset exists; score reflects disclosed judgment, consistent with the article's comparison to Amalfi Coast service standards.</t>
  </si>
  <si>
    <t xml:space="preserve">Split-Dalmatia + Dubrovnik-Neretva combined: ~30.2M overnight stays (DZS 2025), notably below Istria's 30.3M alone — real dispersion within Croatia, but Dubrovnik itself is a well-documented peak-season pressure point not separately isolated in this data.</t>
  </si>
  <si>
    <t xml:space="preserve">No comparable ADR benchmark vs. the Amalfi Coast was located this pass; scored on disclosed judgment.</t>
  </si>
  <si>
    <t xml:space="preserve">Tyrol + Salzburg hold ~590,000 beds combined, about half of Austria's national capacity; the 4-/5-star segment was specifically the fastest-growing accommodation tier nationally in 2025 (Statistik Austria) — a real but not luxury-specific density figure.</t>
  </si>
  <si>
    <t xml:space="preserve">No comparable public dataset exists; score reflects disclosed judgment, consistent with the article's direct comparison to Swiss service standards.</t>
  </si>
  <si>
    <t xml:space="preserve">Tyrol and Salzburg show a genuinely balanced summer/winter seasonal split (Statistik Austria 2025) — a real, quantified contrast with the single-peak seasonality of the Mediterranean destinations in this set, used as a proxy for lower seasonal concentration.</t>
  </si>
  <si>
    <t xml:space="preserve">No official ADR comparison against named Swiss resorts (St. Moritz, Zermatt, Gstaad) was located this pass; the article's "outperform Swiss equivalents" claim is directionally consistent with general market knowledge but not independently verified here.</t>
  </si>
  <si>
    <t xml:space="preserve">Costa Navarino hosts four confirmed five-star resorts (Mandarin Oriental, W, The Romanos, The Westin) in a single cluster (CNN 2025/2026, Costa Navarino official data) — a small but high-quality, independently verified inventory.</t>
  </si>
  <si>
    <t xml:space="preserve">No comparable public dataset exists; no destination-specific service claim was independently verified, so scored at a disclosed judgment midpoint rather than matching the article's comparative language.</t>
  </si>
  <si>
    <t xml:space="preserve">CNN's 2025/2026 reporting explicitly frames Costa Navarino as not reaching "Capri-level" pricing or crowding, with named-outlet confirmation that it remains less saturated than Mykonos/Santorini — real independent corroboration, not just article language.</t>
  </si>
  <si>
    <t xml:space="preserve">Costa Navarino rates run ~$278–$1,282/night (Expedia/Tripadvisor 2025/2026), and CNN independently frames this as below Mykonos/Santorini/Capri-tier pricing — external corroboration of the article's discount claim.</t>
  </si>
  <si>
    <t xml:space="preserve">Slovenia's total tourism base is an order of magnitude smaller than the other four destinations (17.8M national overnight stays vs. Croatia's 110M or Portugal's 89.7M, SURS 2025); "boutique five-star" characterization is consistent with this small scale but no official five-star count was found.</t>
  </si>
  <si>
    <t xml:space="preserve">No comparable public dataset exists; "emerging" status noted in the article is consistent with a still-developing reputation, but this is disclosed judgment, not measurement.</t>
  </si>
  <si>
    <t xml:space="preserve">Julian Alps mountain resorts (Bled, Kranjska Gora, Bohinj) account for 31% of Slovenia's national overnight stays, ~5.5M in absolute terms (SURS 2025) — the smallest absolute tourism volume of any destination in this workbook, the strongest scale-based evidence for "harder to find" of the five.</t>
  </si>
  <si>
    <t xml:space="preserve">No comparable ADR benchmark against other Alpine destinations was located this pass; scored on disclosed judgment.</t>
  </si>
  <si>
    <t xml:space="preserve">Full article title:</t>
  </si>
  <si>
    <t xml:space="preserve">Europe's Best Value Destinations for Business Travel and Luxury Leisure</t>
  </si>
  <si>
    <t xml:space="preserve">Publisher:</t>
  </si>
  <si>
    <t xml:space="preserve">AmerExperience Research™</t>
  </si>
  <si>
    <t xml:space="preserve">Author:</t>
  </si>
  <si>
    <t xml:space="preserve">Lassi Pensikkala</t>
  </si>
</sst>
</file>

<file path=xl/styles.xml><?xml version="1.0" encoding="utf-8"?>
<styleSheet xmlns="http://schemas.openxmlformats.org/spreadsheetml/2006/main">
  <numFmts count="4">
    <numFmt numFmtId="164" formatCode="General"/>
    <numFmt numFmtId="165" formatCode="0%"/>
    <numFmt numFmtId="166" formatCode="General"/>
    <numFmt numFmtId="167" formatCode="0.00"/>
  </numFmts>
  <fonts count="24">
    <font>
      <sz val="11"/>
      <color theme="1"/>
      <name val="Calibri"/>
      <family val="2"/>
      <charset val="1"/>
    </font>
    <font>
      <sz val="10"/>
      <name val="Arial"/>
      <family val="0"/>
    </font>
    <font>
      <sz val="10"/>
      <name val="Arial"/>
      <family val="0"/>
    </font>
    <font>
      <sz val="10"/>
      <name val="Arial"/>
      <family val="0"/>
    </font>
    <font>
      <b val="true"/>
      <sz val="15"/>
      <color rgb="FF1F2A44"/>
      <name val="Arial"/>
      <family val="0"/>
      <charset val="1"/>
    </font>
    <font>
      <b val="true"/>
      <sz val="11"/>
      <color rgb="FF1F2A44"/>
      <name val="Arial"/>
      <family val="0"/>
      <charset val="1"/>
    </font>
    <font>
      <b val="true"/>
      <sz val="12"/>
      <color rgb="FF1F2A44"/>
      <name val="Arial"/>
      <family val="0"/>
      <charset val="1"/>
    </font>
    <font>
      <sz val="10"/>
      <color rgb="FF000000"/>
      <name val="Arial"/>
      <family val="0"/>
      <charset val="1"/>
    </font>
    <font>
      <i val="true"/>
      <sz val="10"/>
      <color rgb="FF555555"/>
      <name val="Arial"/>
      <family val="0"/>
      <charset val="1"/>
    </font>
    <font>
      <b val="true"/>
      <sz val="12"/>
      <color rgb="FFFFFFFF"/>
      <name val="Arial"/>
      <family val="0"/>
      <charset val="1"/>
    </font>
    <font>
      <b val="true"/>
      <sz val="10"/>
      <color rgb="FF1F2A44"/>
      <name val="Arial"/>
      <family val="0"/>
      <charset val="1"/>
    </font>
    <font>
      <b val="true"/>
      <sz val="10"/>
      <color rgb="FF000000"/>
      <name val="Arial"/>
      <family val="0"/>
      <charset val="1"/>
    </font>
    <font>
      <sz val="10"/>
      <color rgb="FF0000FF"/>
      <name val="Arial"/>
      <family val="0"/>
      <charset val="1"/>
    </font>
    <font>
      <i val="true"/>
      <sz val="9"/>
      <color rgb="FF555555"/>
      <name val="Arial"/>
      <family val="0"/>
      <charset val="1"/>
    </font>
    <font>
      <b val="true"/>
      <sz val="14"/>
      <color rgb="FF1F2A44"/>
      <name val="Arial"/>
      <family val="0"/>
      <charset val="1"/>
    </font>
    <font>
      <b val="true"/>
      <sz val="10"/>
      <color rgb="FFFFFFFF"/>
      <name val="Arial"/>
      <family val="0"/>
      <charset val="1"/>
    </font>
    <font>
      <b val="true"/>
      <sz val="9"/>
      <color rgb="FFFFFFFF"/>
      <name val="Arial"/>
      <family val="0"/>
      <charset val="1"/>
    </font>
    <font>
      <b val="true"/>
      <sz val="10"/>
      <color rgb="FF0000FF"/>
      <name val="Arial"/>
      <family val="0"/>
      <charset val="1"/>
    </font>
    <font>
      <sz val="9"/>
      <color rgb="FF000000"/>
      <name val="Arial"/>
      <family val="0"/>
      <charset val="1"/>
    </font>
    <font>
      <b val="true"/>
      <sz val="9"/>
      <color rgb="FF1F2A44"/>
      <name val="Arial"/>
      <family val="0"/>
      <charset val="1"/>
    </font>
    <font>
      <sz val="10"/>
      <color rgb="FF008000"/>
      <name val="Arial"/>
      <family val="0"/>
      <charset val="1"/>
    </font>
    <font>
      <i val="true"/>
      <sz val="9"/>
      <color rgb="FF888888"/>
      <name val="Arial"/>
      <family val="0"/>
      <charset val="1"/>
    </font>
    <font>
      <b val="true"/>
      <sz val="10"/>
      <color rgb="FF008000"/>
      <name val="Arial"/>
      <family val="0"/>
      <charset val="1"/>
    </font>
    <font>
      <b val="true"/>
      <sz val="9"/>
      <color rgb="FF000000"/>
      <name val="Arial"/>
      <family val="0"/>
      <charset val="1"/>
    </font>
  </fonts>
  <fills count="7">
    <fill>
      <patternFill patternType="none"/>
    </fill>
    <fill>
      <patternFill patternType="gray125"/>
    </fill>
    <fill>
      <patternFill patternType="solid">
        <fgColor rgb="FFFBF3DA"/>
        <bgColor rgb="FFF2F2F2"/>
      </patternFill>
    </fill>
    <fill>
      <patternFill patternType="solid">
        <fgColor rgb="FF1F2A44"/>
        <bgColor rgb="FF003366"/>
      </patternFill>
    </fill>
    <fill>
      <patternFill patternType="solid">
        <fgColor rgb="FFC9A227"/>
        <bgColor rgb="FF99CC00"/>
      </patternFill>
    </fill>
    <fill>
      <patternFill patternType="solid">
        <fgColor rgb="FFF2F2F2"/>
        <bgColor rgb="FFFBF3DA"/>
      </patternFill>
    </fill>
    <fill>
      <patternFill patternType="solid">
        <fgColor rgb="FFFFFFFF"/>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top" textRotation="0" wrapText="tru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4" fontId="11" fillId="5" borderId="1" xfId="0" applyFont="true" applyBorder="true" applyAlignment="false" applyProtection="false">
      <alignment horizontal="general" vertical="bottom" textRotation="0" wrapText="false" indent="0" shrinkToFit="false"/>
      <protection locked="true" hidden="false"/>
    </xf>
    <xf numFmtId="165" fontId="11" fillId="5"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center" vertical="center" textRotation="0" wrapText="true" indent="0" shrinkToFit="false"/>
      <protection locked="true" hidden="false"/>
    </xf>
    <xf numFmtId="164" fontId="11" fillId="5" borderId="1" xfId="0" applyFont="true" applyBorder="true" applyAlignment="true" applyProtection="false">
      <alignment horizontal="left" vertical="center" textRotation="0" wrapText="true" indent="0" shrinkToFit="false"/>
      <protection locked="true" hidden="false"/>
    </xf>
    <xf numFmtId="164" fontId="17" fillId="5" borderId="1" xfId="0" applyFont="true" applyBorder="true" applyAlignment="true" applyProtection="false">
      <alignment horizontal="center" vertical="center" textRotation="0" wrapText="true" indent="0" shrinkToFit="false"/>
      <protection locked="true" hidden="false"/>
    </xf>
    <xf numFmtId="164" fontId="18" fillId="5" borderId="1" xfId="0" applyFont="true" applyBorder="true" applyAlignment="true" applyProtection="false">
      <alignment horizontal="left" vertical="top" textRotation="0" wrapText="true" indent="0" shrinkToFit="false"/>
      <protection locked="true" hidden="false"/>
    </xf>
    <xf numFmtId="164" fontId="11" fillId="6" borderId="1" xfId="0" applyFont="true" applyBorder="true" applyAlignment="true" applyProtection="false">
      <alignment horizontal="left" vertical="center" textRotation="0" wrapText="true" indent="0" shrinkToFit="false"/>
      <protection locked="true" hidden="false"/>
    </xf>
    <xf numFmtId="164" fontId="17" fillId="6" borderId="1" xfId="0" applyFont="true" applyBorder="true" applyAlignment="true" applyProtection="false">
      <alignment horizontal="center" vertical="center" textRotation="0" wrapText="true" indent="0" shrinkToFit="false"/>
      <protection locked="true" hidden="false"/>
    </xf>
    <xf numFmtId="164" fontId="18" fillId="6" borderId="1" xfId="0" applyFont="true" applyBorder="true" applyAlignment="true" applyProtection="false">
      <alignment horizontal="left" vertical="top" textRotation="0" wrapText="true" indent="0" shrinkToFit="false"/>
      <protection locked="true" hidden="false"/>
    </xf>
    <xf numFmtId="164" fontId="19" fillId="4" borderId="1" xfId="0" applyFont="true" applyBorder="true" applyAlignment="true" applyProtection="false">
      <alignment horizontal="center" vertical="center" textRotation="0" wrapText="true" indent="0" shrinkToFit="false"/>
      <protection locked="true" hidden="false"/>
    </xf>
    <xf numFmtId="166" fontId="20" fillId="0" borderId="1" xfId="0" applyFont="true" applyBorder="true" applyAlignment="true" applyProtection="false">
      <alignment horizontal="center" vertical="center" textRotation="0" wrapText="true" indent="0" shrinkToFit="false"/>
      <protection locked="true" hidden="false"/>
    </xf>
    <xf numFmtId="167" fontId="11" fillId="2" borderId="1" xfId="0" applyFont="true" applyBorder="true" applyAlignment="true" applyProtection="false">
      <alignment horizontal="center" vertical="center" textRotation="0" wrapText="true" indent="0" shrinkToFit="false"/>
      <protection locked="true" hidden="false"/>
    </xf>
    <xf numFmtId="166" fontId="7" fillId="0" borderId="1"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22"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22" fillId="5" borderId="1" xfId="0" applyFont="true" applyBorder="true" applyAlignment="false" applyProtection="false">
      <alignment horizontal="general" vertical="bottom" textRotation="0" wrapText="false" indent="0" shrinkToFit="false"/>
      <protection locked="true" hidden="false"/>
    </xf>
    <xf numFmtId="167" fontId="7" fillId="5" borderId="1" xfId="0" applyFont="true" applyBorder="true" applyAlignment="true" applyProtection="false">
      <alignment horizontal="center" vertical="center" textRotation="0" wrapText="true" indent="0" shrinkToFit="false"/>
      <protection locked="true" hidden="false"/>
    </xf>
    <xf numFmtId="164" fontId="18" fillId="5" borderId="1" xfId="0" applyFont="true" applyBorder="true" applyAlignment="true" applyProtection="false">
      <alignment horizontal="left" vertical="center" textRotation="0" wrapText="true" indent="0" shrinkToFit="false"/>
      <protection locked="true" hidden="false"/>
    </xf>
    <xf numFmtId="164" fontId="23" fillId="5" borderId="1" xfId="0" applyFont="true" applyBorder="true" applyAlignment="false" applyProtection="false">
      <alignment horizontal="general" vertical="bottom" textRotation="0" wrapText="false" indent="0" shrinkToFit="false"/>
      <protection locked="true" hidden="false"/>
    </xf>
    <xf numFmtId="164" fontId="18" fillId="5" borderId="1" xfId="0" applyFont="true" applyBorder="true" applyAlignment="false" applyProtection="false">
      <alignment horizontal="general" vertical="bottom" textRotation="0" wrapText="false" indent="0" shrinkToFit="false"/>
      <protection locked="true" hidden="false"/>
    </xf>
    <xf numFmtId="164" fontId="23" fillId="5" borderId="1" xfId="0" applyFont="true" applyBorder="true" applyAlignment="true" applyProtection="false">
      <alignment horizontal="center" vertical="center" textRotation="0" wrapText="tru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left" vertical="top" textRotation="0" wrapText="true" indent="0" shrinkToFit="false"/>
      <protection locked="true" hidden="false"/>
    </xf>
    <xf numFmtId="164" fontId="23" fillId="0" borderId="1" xfId="0" applyFont="true" applyBorder="true" applyAlignment="true" applyProtection="false">
      <alignment horizontal="center"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F3DA"/>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C9A227"/>
      <rgbColor rgb="FFFF6600"/>
      <rgbColor rgb="FF555555"/>
      <rgbColor rgb="FF888888"/>
      <rgbColor rgb="FF003366"/>
      <rgbColor rgb="FF70AD47"/>
      <rgbColor rgb="FF003300"/>
      <rgbColor rgb="FF333300"/>
      <rgbColor rgb="FF993300"/>
      <rgbColor rgb="FF993366"/>
      <rgbColor rgb="FF333399"/>
      <rgbColor rgb="FF1F2A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08080"/>
    <pageSetUpPr fitToPage="false"/>
  </sheetPr>
  <dimension ref="B2:B2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00"/>
    <col collapsed="false" customWidth="true" hidden="false" outlineLevel="0" max="3" min="3" style="0" width="4"/>
  </cols>
  <sheetData>
    <row r="2" customFormat="false" ht="18.5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75" hidden="false" customHeight="true" outlineLevel="0" collapsed="false">
      <c r="B6" s="4" t="s">
        <v>3</v>
      </c>
    </row>
    <row r="8" customFormat="false" ht="15" hidden="false" customHeight="false" outlineLevel="0" collapsed="false">
      <c r="B8" s="3" t="s">
        <v>4</v>
      </c>
    </row>
    <row r="9" customFormat="false" ht="120" hidden="false" customHeight="true" outlineLevel="0" collapsed="false">
      <c r="B9" s="4" t="s">
        <v>5</v>
      </c>
    </row>
    <row r="11" customFormat="false" ht="15" hidden="false" customHeight="false" outlineLevel="0" collapsed="false">
      <c r="B11" s="3" t="s">
        <v>6</v>
      </c>
    </row>
    <row r="12" customFormat="false" ht="23.85" hidden="false" customHeight="false" outlineLevel="0" collapsed="false">
      <c r="B12" s="4" t="s">
        <v>7</v>
      </c>
    </row>
    <row r="13" customFormat="false" ht="23.85" hidden="false" customHeight="false" outlineLevel="0" collapsed="false">
      <c r="B13" s="4" t="s">
        <v>8</v>
      </c>
    </row>
    <row r="14" customFormat="false" ht="15" hidden="false" customHeight="false" outlineLevel="0" collapsed="false">
      <c r="B14" s="4" t="s">
        <v>9</v>
      </c>
    </row>
    <row r="15" customFormat="false" ht="23.85" hidden="false" customHeight="false" outlineLevel="0" collapsed="false">
      <c r="B15" s="4" t="s">
        <v>10</v>
      </c>
    </row>
    <row r="16" customFormat="false" ht="15" hidden="false" customHeight="false" outlineLevel="0" collapsed="false">
      <c r="B16" s="3" t="s">
        <v>11</v>
      </c>
    </row>
    <row r="17" customFormat="false" ht="27.75" hidden="false" customHeight="true" outlineLevel="0" collapsed="false">
      <c r="B17" s="4" t="s">
        <v>12</v>
      </c>
    </row>
    <row r="18" customFormat="false" ht="27.75" hidden="false" customHeight="true" outlineLevel="0" collapsed="false">
      <c r="B18" s="4" t="s">
        <v>13</v>
      </c>
    </row>
    <row r="19" customFormat="false" ht="27.75" hidden="false" customHeight="true" outlineLevel="0" collapsed="false">
      <c r="B19" s="4" t="s">
        <v>14</v>
      </c>
    </row>
    <row r="20" customFormat="false" ht="27.75" hidden="false" customHeight="true" outlineLevel="0" collapsed="false">
      <c r="B20" s="4" t="s">
        <v>15</v>
      </c>
    </row>
    <row r="21" customFormat="false" ht="27.75" hidden="false" customHeight="true" outlineLevel="0" collapsed="false">
      <c r="B21" s="4" t="s">
        <v>16</v>
      </c>
    </row>
    <row r="23" customFormat="false" ht="60" hidden="false" customHeight="true" outlineLevel="0" collapsed="false">
      <c r="B23" s="5" t="s">
        <v>17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2A44"/>
    <pageSetUpPr fitToPage="false"/>
  </sheetPr>
  <dimension ref="B2:D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12"/>
    <col collapsed="false" customWidth="true" hidden="false" outlineLevel="0" max="4" min="4" style="0" width="60"/>
    <col collapsed="false" customWidth="true" hidden="false" outlineLevel="0" max="5" min="5" style="0" width="4"/>
  </cols>
  <sheetData>
    <row r="2" customFormat="false" ht="18.55" hidden="false" customHeight="false" outlineLevel="0" collapsed="false">
      <c r="B2" s="1" t="s">
        <v>18</v>
      </c>
    </row>
    <row r="3" customFormat="false" ht="27.75" hidden="false" customHeight="true" outlineLevel="0" collapsed="false">
      <c r="B3" s="6" t="s">
        <v>19</v>
      </c>
      <c r="C3" s="6"/>
      <c r="D3" s="6"/>
    </row>
    <row r="5" customFormat="false" ht="15" hidden="false" customHeight="true" outlineLevel="0" collapsed="false">
      <c r="B5" s="7" t="s">
        <v>20</v>
      </c>
      <c r="C5" s="7"/>
      <c r="D5" s="7"/>
    </row>
    <row r="6" customFormat="false" ht="15" hidden="false" customHeight="false" outlineLevel="0" collapsed="false">
      <c r="B6" s="8" t="s">
        <v>21</v>
      </c>
      <c r="C6" s="8" t="s">
        <v>22</v>
      </c>
      <c r="D6" s="8" t="s">
        <v>23</v>
      </c>
    </row>
    <row r="7" customFormat="false" ht="31.5" hidden="false" customHeight="true" outlineLevel="0" collapsed="false">
      <c r="B7" s="9" t="s">
        <v>24</v>
      </c>
      <c r="C7" s="10" t="n">
        <v>0.25</v>
      </c>
      <c r="D7" s="11" t="s">
        <v>25</v>
      </c>
    </row>
    <row r="8" customFormat="false" ht="31.5" hidden="false" customHeight="true" outlineLevel="0" collapsed="false">
      <c r="B8" s="9" t="s">
        <v>26</v>
      </c>
      <c r="C8" s="10" t="n">
        <v>0.2</v>
      </c>
      <c r="D8" s="11" t="s">
        <v>27</v>
      </c>
    </row>
    <row r="9" customFormat="false" ht="31.5" hidden="false" customHeight="true" outlineLevel="0" collapsed="false">
      <c r="B9" s="9" t="s">
        <v>28</v>
      </c>
      <c r="C9" s="10" t="n">
        <v>0.2</v>
      </c>
      <c r="D9" s="11" t="s">
        <v>29</v>
      </c>
    </row>
    <row r="10" customFormat="false" ht="31.5" hidden="false" customHeight="true" outlineLevel="0" collapsed="false">
      <c r="B10" s="9" t="s">
        <v>30</v>
      </c>
      <c r="C10" s="10" t="n">
        <v>0.35</v>
      </c>
      <c r="D10" s="11" t="s">
        <v>31</v>
      </c>
    </row>
    <row r="11" customFormat="false" ht="15" hidden="false" customHeight="false" outlineLevel="0" collapsed="false">
      <c r="B11" s="12" t="s">
        <v>32</v>
      </c>
      <c r="C11" s="13" t="n">
        <f aca="false">SUM(C7:C10)</f>
        <v>1</v>
      </c>
      <c r="D11" s="14"/>
    </row>
    <row r="14" customFormat="false" ht="15" hidden="false" customHeight="true" outlineLevel="0" collapsed="false">
      <c r="B14" s="7" t="s">
        <v>33</v>
      </c>
      <c r="C14" s="7"/>
      <c r="D14" s="7"/>
    </row>
    <row r="15" customFormat="false" ht="15" hidden="false" customHeight="false" outlineLevel="0" collapsed="false">
      <c r="B15" s="8" t="s">
        <v>21</v>
      </c>
      <c r="C15" s="8" t="s">
        <v>22</v>
      </c>
      <c r="D15" s="8" t="s">
        <v>23</v>
      </c>
    </row>
    <row r="16" customFormat="false" ht="31.5" hidden="false" customHeight="true" outlineLevel="0" collapsed="false">
      <c r="B16" s="9" t="s">
        <v>34</v>
      </c>
      <c r="C16" s="10" t="n">
        <v>0.25</v>
      </c>
      <c r="D16" s="11" t="s">
        <v>35</v>
      </c>
    </row>
    <row r="17" customFormat="false" ht="31.5" hidden="false" customHeight="true" outlineLevel="0" collapsed="false">
      <c r="B17" s="9" t="s">
        <v>36</v>
      </c>
      <c r="C17" s="10" t="n">
        <v>0.25</v>
      </c>
      <c r="D17" s="11" t="s">
        <v>37</v>
      </c>
    </row>
    <row r="18" customFormat="false" ht="31.5" hidden="false" customHeight="true" outlineLevel="0" collapsed="false">
      <c r="B18" s="9" t="s">
        <v>38</v>
      </c>
      <c r="C18" s="10" t="n">
        <v>0.25</v>
      </c>
      <c r="D18" s="11" t="s">
        <v>39</v>
      </c>
    </row>
    <row r="19" customFormat="false" ht="31.5" hidden="false" customHeight="true" outlineLevel="0" collapsed="false">
      <c r="B19" s="9" t="s">
        <v>40</v>
      </c>
      <c r="C19" s="10" t="n">
        <v>0.25</v>
      </c>
      <c r="D19" s="11" t="s">
        <v>41</v>
      </c>
    </row>
    <row r="20" customFormat="false" ht="15" hidden="false" customHeight="false" outlineLevel="0" collapsed="false">
      <c r="B20" s="12" t="s">
        <v>32</v>
      </c>
      <c r="C20" s="13" t="n">
        <f aca="false">SUM(C16:C19)</f>
        <v>1</v>
      </c>
      <c r="D20" s="14"/>
    </row>
    <row r="23" customFormat="false" ht="30" hidden="false" customHeight="true" outlineLevel="0" collapsed="false">
      <c r="B23" s="15" t="s">
        <v>42</v>
      </c>
      <c r="C23" s="15"/>
      <c r="D23" s="15"/>
    </row>
    <row r="25" customFormat="false" ht="15" hidden="false" customHeight="true" outlineLevel="0" collapsed="false">
      <c r="B25" s="7" t="s">
        <v>43</v>
      </c>
      <c r="C25" s="7"/>
      <c r="D25" s="7"/>
    </row>
    <row r="26" customFormat="false" ht="30" hidden="false" customHeight="true" outlineLevel="0" collapsed="false">
      <c r="B26" s="9" t="s">
        <v>44</v>
      </c>
      <c r="C26" s="16"/>
      <c r="D26" s="11" t="s">
        <v>45</v>
      </c>
    </row>
    <row r="27" customFormat="false" ht="30" hidden="false" customHeight="true" outlineLevel="0" collapsed="false">
      <c r="B27" s="9" t="s">
        <v>46</v>
      </c>
      <c r="C27" s="16"/>
      <c r="D27" s="11" t="s">
        <v>47</v>
      </c>
    </row>
    <row r="28" customFormat="false" ht="30" hidden="false" customHeight="true" outlineLevel="0" collapsed="false">
      <c r="B28" s="9" t="s">
        <v>48</v>
      </c>
      <c r="C28" s="16"/>
      <c r="D28" s="11" t="s">
        <v>49</v>
      </c>
    </row>
    <row r="29" customFormat="false" ht="30" hidden="false" customHeight="true" outlineLevel="0" collapsed="false">
      <c r="B29" s="9" t="s">
        <v>50</v>
      </c>
      <c r="C29" s="16"/>
      <c r="D29" s="11" t="s">
        <v>51</v>
      </c>
    </row>
    <row r="31" customFormat="false" ht="27.75" hidden="false" customHeight="true" outlineLevel="0" collapsed="false">
      <c r="B31" s="17" t="s">
        <v>52</v>
      </c>
      <c r="C31" s="17"/>
      <c r="D31" s="17"/>
    </row>
  </sheetData>
  <mergeCells count="6">
    <mergeCell ref="B3:D3"/>
    <mergeCell ref="B5:D5"/>
    <mergeCell ref="B14:D14"/>
    <mergeCell ref="B23:D23"/>
    <mergeCell ref="B25:D25"/>
    <mergeCell ref="B31:D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472C4"/>
    <pageSetUpPr fitToPage="false"/>
  </sheetPr>
  <dimension ref="A1:I1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
    <col collapsed="false" customWidth="true" hidden="false" outlineLevel="0" max="3" min="3" style="0" width="46"/>
    <col collapsed="false" customWidth="true" hidden="false" outlineLevel="0" max="4" min="4" style="0" width="9"/>
    <col collapsed="false" customWidth="true" hidden="false" outlineLevel="0" max="5" min="5" style="0" width="46"/>
    <col collapsed="false" customWidth="true" hidden="false" outlineLevel="0" max="6" min="6" style="0" width="9"/>
    <col collapsed="false" customWidth="true" hidden="false" outlineLevel="0" max="7" min="7" style="0" width="46"/>
    <col collapsed="false" customWidth="true" hidden="false" outlineLevel="0" max="8" min="8" style="0" width="9"/>
    <col collapsed="false" customWidth="true" hidden="false" outlineLevel="0" max="9" min="9" style="0" width="46"/>
  </cols>
  <sheetData>
    <row r="1" customFormat="false" ht="17.35" hidden="false" customHeight="false" outlineLevel="0" collapsed="false">
      <c r="A1" s="18" t="s">
        <v>53</v>
      </c>
      <c r="B1" s="18"/>
      <c r="C1" s="18"/>
      <c r="D1" s="18"/>
      <c r="E1" s="18"/>
      <c r="F1" s="18"/>
      <c r="G1" s="18"/>
      <c r="H1" s="18"/>
      <c r="I1" s="18"/>
    </row>
    <row r="2" customFormat="false" ht="15" hidden="false" customHeight="false" outlineLevel="0" collapsed="false">
      <c r="A2" s="19" t="s">
        <v>54</v>
      </c>
      <c r="B2" s="19"/>
      <c r="C2" s="19"/>
      <c r="D2" s="19"/>
      <c r="E2" s="19"/>
      <c r="F2" s="19"/>
      <c r="G2" s="19"/>
      <c r="H2" s="19"/>
      <c r="I2" s="19"/>
    </row>
    <row r="3" customFormat="false" ht="43.25" hidden="false" customHeight="false" outlineLevel="0" collapsed="false">
      <c r="A3" s="20" t="s">
        <v>55</v>
      </c>
      <c r="B3" s="21" t="s">
        <v>56</v>
      </c>
      <c r="C3" s="21" t="s">
        <v>57</v>
      </c>
      <c r="D3" s="21" t="s">
        <v>58</v>
      </c>
      <c r="E3" s="21" t="s">
        <v>59</v>
      </c>
      <c r="F3" s="21" t="s">
        <v>60</v>
      </c>
      <c r="G3" s="21" t="s">
        <v>61</v>
      </c>
      <c r="H3" s="21" t="s">
        <v>62</v>
      </c>
      <c r="I3" s="21" t="s">
        <v>63</v>
      </c>
    </row>
    <row r="4" customFormat="false" ht="42" hidden="false" customHeight="true" outlineLevel="0" collapsed="false">
      <c r="A4" s="22" t="s">
        <v>64</v>
      </c>
      <c r="B4" s="23" t="n">
        <v>10</v>
      </c>
      <c r="C4" s="24" t="s">
        <v>65</v>
      </c>
      <c r="D4" s="23" t="n">
        <v>6</v>
      </c>
      <c r="E4" s="24" t="s">
        <v>66</v>
      </c>
      <c r="F4" s="23" t="n">
        <v>9</v>
      </c>
      <c r="G4" s="24" t="s">
        <v>67</v>
      </c>
      <c r="H4" s="23" t="n">
        <v>7</v>
      </c>
      <c r="I4" s="24" t="s">
        <v>68</v>
      </c>
    </row>
    <row r="5" customFormat="false" ht="42" hidden="false" customHeight="true" outlineLevel="0" collapsed="false">
      <c r="A5" s="25" t="s">
        <v>69</v>
      </c>
      <c r="B5" s="26" t="n">
        <v>7</v>
      </c>
      <c r="C5" s="27" t="s">
        <v>70</v>
      </c>
      <c r="D5" s="26" t="n">
        <v>9</v>
      </c>
      <c r="E5" s="27" t="s">
        <v>71</v>
      </c>
      <c r="F5" s="26" t="n">
        <v>8</v>
      </c>
      <c r="G5" s="27" t="s">
        <v>72</v>
      </c>
      <c r="H5" s="26" t="n">
        <v>5</v>
      </c>
      <c r="I5" s="27" t="s">
        <v>73</v>
      </c>
    </row>
    <row r="6" customFormat="false" ht="42" hidden="false" customHeight="true" outlineLevel="0" collapsed="false">
      <c r="A6" s="22" t="s">
        <v>74</v>
      </c>
      <c r="B6" s="23" t="n">
        <v>4</v>
      </c>
      <c r="C6" s="24" t="s">
        <v>75</v>
      </c>
      <c r="D6" s="23" t="n">
        <v>4</v>
      </c>
      <c r="E6" s="24" t="s">
        <v>76</v>
      </c>
      <c r="F6" s="23" t="n">
        <v>6</v>
      </c>
      <c r="G6" s="24" t="s">
        <v>77</v>
      </c>
      <c r="H6" s="23" t="n">
        <v>9</v>
      </c>
      <c r="I6" s="24" t="s">
        <v>78</v>
      </c>
    </row>
    <row r="7" customFormat="false" ht="42" hidden="false" customHeight="true" outlineLevel="0" collapsed="false">
      <c r="A7" s="25" t="s">
        <v>79</v>
      </c>
      <c r="B7" s="26" t="n">
        <v>6</v>
      </c>
      <c r="C7" s="27" t="s">
        <v>80</v>
      </c>
      <c r="D7" s="26" t="n">
        <v>10</v>
      </c>
      <c r="E7" s="27" t="s">
        <v>81</v>
      </c>
      <c r="F7" s="26" t="n">
        <v>9</v>
      </c>
      <c r="G7" s="27" t="s">
        <v>82</v>
      </c>
      <c r="H7" s="26" t="n">
        <v>8</v>
      </c>
      <c r="I7" s="27" t="s">
        <v>83</v>
      </c>
    </row>
    <row r="8" customFormat="false" ht="42" hidden="false" customHeight="true" outlineLevel="0" collapsed="false">
      <c r="A8" s="22" t="s">
        <v>84</v>
      </c>
      <c r="B8" s="23" t="n">
        <v>7</v>
      </c>
      <c r="C8" s="24" t="s">
        <v>85</v>
      </c>
      <c r="D8" s="23" t="n">
        <v>8</v>
      </c>
      <c r="E8" s="24" t="s">
        <v>86</v>
      </c>
      <c r="F8" s="23" t="n">
        <v>3</v>
      </c>
      <c r="G8" s="24" t="s">
        <v>87</v>
      </c>
      <c r="H8" s="23" t="n">
        <v>6</v>
      </c>
      <c r="I8" s="24" t="s">
        <v>88</v>
      </c>
    </row>
    <row r="9" customFormat="false" ht="42" hidden="false" customHeight="true" outlineLevel="0" collapsed="false">
      <c r="A9" s="25" t="s">
        <v>89</v>
      </c>
      <c r="B9" s="26" t="n">
        <v>9</v>
      </c>
      <c r="C9" s="27" t="s">
        <v>90</v>
      </c>
      <c r="D9" s="26" t="n">
        <v>6</v>
      </c>
      <c r="E9" s="27" t="s">
        <v>91</v>
      </c>
      <c r="F9" s="26" t="n">
        <v>10</v>
      </c>
      <c r="G9" s="27" t="s">
        <v>92</v>
      </c>
      <c r="H9" s="26" t="n">
        <v>5</v>
      </c>
      <c r="I9" s="27" t="s">
        <v>93</v>
      </c>
    </row>
    <row r="10" customFormat="false" ht="42" hidden="false" customHeight="true" outlineLevel="0" collapsed="false">
      <c r="A10" s="22" t="s">
        <v>94</v>
      </c>
      <c r="B10" s="23" t="n">
        <v>6</v>
      </c>
      <c r="C10" s="24" t="s">
        <v>95</v>
      </c>
      <c r="D10" s="23" t="n">
        <v>4</v>
      </c>
      <c r="E10" s="24" t="s">
        <v>96</v>
      </c>
      <c r="F10" s="23" t="n">
        <v>7</v>
      </c>
      <c r="G10" s="24" t="s">
        <v>97</v>
      </c>
      <c r="H10" s="23" t="n">
        <v>6</v>
      </c>
      <c r="I10" s="24" t="s">
        <v>98</v>
      </c>
    </row>
  </sheetData>
  <mergeCells count="2">
    <mergeCell ref="A1:I1"/>
    <mergeCell ref="A2:I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A227"/>
    <pageSetUpPr fitToPage="false"/>
  </sheetPr>
  <dimension ref="A1:I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
    <col collapsed="false" customWidth="true" hidden="false" outlineLevel="0" max="3" min="3" style="0" width="46"/>
    <col collapsed="false" customWidth="true" hidden="false" outlineLevel="0" max="4" min="4" style="0" width="9"/>
    <col collapsed="false" customWidth="true" hidden="false" outlineLevel="0" max="5" min="5" style="0" width="46"/>
    <col collapsed="false" customWidth="true" hidden="false" outlineLevel="0" max="6" min="6" style="0" width="9"/>
    <col collapsed="false" customWidth="true" hidden="false" outlineLevel="0" max="7" min="7" style="0" width="46"/>
    <col collapsed="false" customWidth="true" hidden="false" outlineLevel="0" max="8" min="8" style="0" width="9"/>
    <col collapsed="false" customWidth="true" hidden="false" outlineLevel="0" max="9" min="9" style="0" width="46"/>
  </cols>
  <sheetData>
    <row r="1" customFormat="false" ht="17.35" hidden="false" customHeight="false" outlineLevel="0" collapsed="false">
      <c r="A1" s="18" t="s">
        <v>99</v>
      </c>
      <c r="B1" s="18"/>
      <c r="C1" s="18"/>
      <c r="D1" s="18"/>
      <c r="E1" s="18"/>
      <c r="F1" s="18"/>
      <c r="G1" s="18"/>
      <c r="H1" s="18"/>
      <c r="I1" s="18"/>
    </row>
    <row r="2" customFormat="false" ht="15" hidden="false" customHeight="false" outlineLevel="0" collapsed="false">
      <c r="A2" s="19" t="s">
        <v>54</v>
      </c>
      <c r="B2" s="19"/>
      <c r="C2" s="19"/>
      <c r="D2" s="19"/>
      <c r="E2" s="19"/>
      <c r="F2" s="19"/>
      <c r="G2" s="19"/>
      <c r="H2" s="19"/>
      <c r="I2" s="19"/>
    </row>
    <row r="3" customFormat="false" ht="32.8" hidden="false" customHeight="false" outlineLevel="0" collapsed="false">
      <c r="A3" s="20" t="s">
        <v>55</v>
      </c>
      <c r="B3" s="21" t="s">
        <v>100</v>
      </c>
      <c r="C3" s="21" t="s">
        <v>101</v>
      </c>
      <c r="D3" s="21" t="s">
        <v>102</v>
      </c>
      <c r="E3" s="21" t="s">
        <v>103</v>
      </c>
      <c r="F3" s="21" t="s">
        <v>104</v>
      </c>
      <c r="G3" s="21" t="s">
        <v>105</v>
      </c>
      <c r="H3" s="21" t="s">
        <v>106</v>
      </c>
      <c r="I3" s="21" t="s">
        <v>107</v>
      </c>
    </row>
    <row r="4" customFormat="false" ht="42" hidden="false" customHeight="true" outlineLevel="0" collapsed="false">
      <c r="A4" s="22" t="s">
        <v>108</v>
      </c>
      <c r="B4" s="23" t="n">
        <v>8</v>
      </c>
      <c r="C4" s="24" t="s">
        <v>109</v>
      </c>
      <c r="D4" s="23" t="n">
        <v>9</v>
      </c>
      <c r="E4" s="24" t="s">
        <v>110</v>
      </c>
      <c r="F4" s="23" t="n">
        <v>6</v>
      </c>
      <c r="G4" s="24" t="s">
        <v>111</v>
      </c>
      <c r="H4" s="23" t="n">
        <v>9</v>
      </c>
      <c r="I4" s="24" t="s">
        <v>112</v>
      </c>
    </row>
    <row r="5" customFormat="false" ht="42" hidden="false" customHeight="true" outlineLevel="0" collapsed="false">
      <c r="A5" s="25" t="s">
        <v>113</v>
      </c>
      <c r="B5" s="26" t="n">
        <v>6</v>
      </c>
      <c r="C5" s="27" t="s">
        <v>114</v>
      </c>
      <c r="D5" s="26" t="n">
        <v>9</v>
      </c>
      <c r="E5" s="27" t="s">
        <v>115</v>
      </c>
      <c r="F5" s="26" t="n">
        <v>6</v>
      </c>
      <c r="G5" s="27" t="s">
        <v>116</v>
      </c>
      <c r="H5" s="26" t="n">
        <v>6</v>
      </c>
      <c r="I5" s="27" t="s">
        <v>117</v>
      </c>
    </row>
    <row r="6" customFormat="false" ht="42" hidden="false" customHeight="true" outlineLevel="0" collapsed="false">
      <c r="A6" s="22" t="s">
        <v>118</v>
      </c>
      <c r="B6" s="23" t="n">
        <v>6</v>
      </c>
      <c r="C6" s="24" t="s">
        <v>119</v>
      </c>
      <c r="D6" s="23" t="n">
        <v>8</v>
      </c>
      <c r="E6" s="24" t="s">
        <v>120</v>
      </c>
      <c r="F6" s="23" t="n">
        <v>8</v>
      </c>
      <c r="G6" s="24" t="s">
        <v>121</v>
      </c>
      <c r="H6" s="23" t="n">
        <v>7</v>
      </c>
      <c r="I6" s="24" t="s">
        <v>122</v>
      </c>
    </row>
    <row r="7" customFormat="false" ht="42" hidden="false" customHeight="true" outlineLevel="0" collapsed="false">
      <c r="A7" s="25" t="s">
        <v>123</v>
      </c>
      <c r="B7" s="26" t="n">
        <v>7</v>
      </c>
      <c r="C7" s="27" t="s">
        <v>124</v>
      </c>
      <c r="D7" s="26" t="n">
        <v>6</v>
      </c>
      <c r="E7" s="27" t="s">
        <v>125</v>
      </c>
      <c r="F7" s="26" t="n">
        <v>8</v>
      </c>
      <c r="G7" s="27" t="s">
        <v>126</v>
      </c>
      <c r="H7" s="26" t="n">
        <v>8</v>
      </c>
      <c r="I7" s="27" t="s">
        <v>127</v>
      </c>
    </row>
    <row r="8" customFormat="false" ht="42" hidden="false" customHeight="true" outlineLevel="0" collapsed="false">
      <c r="A8" s="22" t="s">
        <v>128</v>
      </c>
      <c r="B8" s="23" t="n">
        <v>4</v>
      </c>
      <c r="C8" s="24" t="s">
        <v>129</v>
      </c>
      <c r="D8" s="23" t="n">
        <v>6</v>
      </c>
      <c r="E8" s="24" t="s">
        <v>130</v>
      </c>
      <c r="F8" s="23" t="n">
        <v>9</v>
      </c>
      <c r="G8" s="24" t="s">
        <v>131</v>
      </c>
      <c r="H8" s="23" t="n">
        <v>6</v>
      </c>
      <c r="I8" s="24" t="s">
        <v>132</v>
      </c>
    </row>
  </sheetData>
  <mergeCells count="2">
    <mergeCell ref="A1:I1"/>
    <mergeCell ref="A2:I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false"/>
  </sheetPr>
  <dimension ref="A1:H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5" min="2" style="0" width="12"/>
    <col collapsed="false" customWidth="true" hidden="false" outlineLevel="0" max="6" min="6" style="0" width="14"/>
    <col collapsed="false" customWidth="true" hidden="false" outlineLevel="0" max="8" min="8" style="0" width="8"/>
  </cols>
  <sheetData>
    <row r="1" customFormat="false" ht="17.35" hidden="false" customHeight="false" outlineLevel="0" collapsed="false">
      <c r="A1" s="18" t="s">
        <v>133</v>
      </c>
      <c r="B1" s="18"/>
      <c r="C1" s="18"/>
      <c r="D1" s="18"/>
      <c r="E1" s="18"/>
      <c r="F1" s="18"/>
    </row>
    <row r="2" customFormat="false" ht="15" hidden="false" customHeight="false" outlineLevel="0" collapsed="false">
      <c r="A2" s="19" t="s">
        <v>134</v>
      </c>
      <c r="B2" s="19"/>
      <c r="C2" s="19"/>
      <c r="D2" s="19"/>
      <c r="E2" s="19"/>
      <c r="F2" s="19"/>
    </row>
    <row r="4" customFormat="false" ht="15" hidden="false" customHeight="true" outlineLevel="0" collapsed="false">
      <c r="A4" s="7" t="s">
        <v>135</v>
      </c>
      <c r="B4" s="7"/>
      <c r="C4" s="7"/>
      <c r="D4" s="7"/>
      <c r="E4" s="7"/>
      <c r="F4" s="7"/>
    </row>
    <row r="5" customFormat="false" ht="35.05" hidden="false" customHeight="false" outlineLevel="0" collapsed="false">
      <c r="A5" s="8" t="s">
        <v>55</v>
      </c>
      <c r="B5" s="8" t="s">
        <v>24</v>
      </c>
      <c r="C5" s="8" t="s">
        <v>26</v>
      </c>
      <c r="D5" s="8" t="s">
        <v>28</v>
      </c>
      <c r="E5" s="8" t="s">
        <v>30</v>
      </c>
      <c r="F5" s="8" t="s">
        <v>136</v>
      </c>
      <c r="H5" s="28" t="s">
        <v>137</v>
      </c>
    </row>
    <row r="6" customFormat="false" ht="15" hidden="false" customHeight="false" outlineLevel="0" collapsed="false">
      <c r="A6" s="9" t="s">
        <v>64</v>
      </c>
      <c r="B6" s="29" t="n">
        <f aca="false">'Business Travel Scores'!B4</f>
        <v>10</v>
      </c>
      <c r="C6" s="29" t="n">
        <f aca="false">'Business Travel Scores'!D4</f>
        <v>6</v>
      </c>
      <c r="D6" s="29" t="n">
        <f aca="false">'Business Travel Scores'!F4</f>
        <v>9</v>
      </c>
      <c r="E6" s="29" t="n">
        <f aca="false">'Business Travel Scores'!H4</f>
        <v>7</v>
      </c>
      <c r="F6" s="30" t="n">
        <f aca="false">'Business Travel Scores'!B4*'Methodology &amp; Weights'!$C$7+'Business Travel Scores'!D4*'Methodology &amp; Weights'!$C$8+'Business Travel Scores'!F4*'Methodology &amp; Weights'!$C$9+'Business Travel Scores'!H4*'Methodology &amp; Weights'!$C$10</f>
        <v>7.95</v>
      </c>
      <c r="H6" s="31" t="n">
        <f aca="false">RANK(F6,$F$6:$F$12)+COUNTIF($F$6:F6,F6)-1</f>
        <v>2</v>
      </c>
    </row>
    <row r="7" customFormat="false" ht="15" hidden="false" customHeight="false" outlineLevel="0" collapsed="false">
      <c r="A7" s="9" t="s">
        <v>69</v>
      </c>
      <c r="B7" s="29" t="n">
        <f aca="false">'Business Travel Scores'!B5</f>
        <v>7</v>
      </c>
      <c r="C7" s="29" t="n">
        <f aca="false">'Business Travel Scores'!D5</f>
        <v>9</v>
      </c>
      <c r="D7" s="29" t="n">
        <f aca="false">'Business Travel Scores'!F5</f>
        <v>8</v>
      </c>
      <c r="E7" s="29" t="n">
        <f aca="false">'Business Travel Scores'!H5</f>
        <v>5</v>
      </c>
      <c r="F7" s="30" t="n">
        <f aca="false">'Business Travel Scores'!B5*'Methodology &amp; Weights'!$C$7+'Business Travel Scores'!D5*'Methodology &amp; Weights'!$C$8+'Business Travel Scores'!F5*'Methodology &amp; Weights'!$C$9+'Business Travel Scores'!H5*'Methodology &amp; Weights'!$C$10</f>
        <v>6.9</v>
      </c>
      <c r="H7" s="31" t="n">
        <f aca="false">RANK(F7,$F$6:$F$12)+COUNTIF($F$6:F7,F7)-1</f>
        <v>4</v>
      </c>
    </row>
    <row r="8" customFormat="false" ht="15" hidden="false" customHeight="false" outlineLevel="0" collapsed="false">
      <c r="A8" s="9" t="s">
        <v>74</v>
      </c>
      <c r="B8" s="29" t="n">
        <f aca="false">'Business Travel Scores'!B6</f>
        <v>4</v>
      </c>
      <c r="C8" s="29" t="n">
        <f aca="false">'Business Travel Scores'!D6</f>
        <v>4</v>
      </c>
      <c r="D8" s="29" t="n">
        <f aca="false">'Business Travel Scores'!F6</f>
        <v>6</v>
      </c>
      <c r="E8" s="29" t="n">
        <f aca="false">'Business Travel Scores'!H6</f>
        <v>9</v>
      </c>
      <c r="F8" s="30" t="n">
        <f aca="false">'Business Travel Scores'!B6*'Methodology &amp; Weights'!$C$7+'Business Travel Scores'!D6*'Methodology &amp; Weights'!$C$8+'Business Travel Scores'!F6*'Methodology &amp; Weights'!$C$9+'Business Travel Scores'!H6*'Methodology &amp; Weights'!$C$10</f>
        <v>6.15</v>
      </c>
      <c r="H8" s="31" t="n">
        <f aca="false">RANK(F8,$F$6:$F$12)+COUNTIF($F$6:F8,F8)-1</f>
        <v>5</v>
      </c>
    </row>
    <row r="9" customFormat="false" ht="15" hidden="false" customHeight="false" outlineLevel="0" collapsed="false">
      <c r="A9" s="9" t="s">
        <v>79</v>
      </c>
      <c r="B9" s="29" t="n">
        <f aca="false">'Business Travel Scores'!B7</f>
        <v>6</v>
      </c>
      <c r="C9" s="29" t="n">
        <f aca="false">'Business Travel Scores'!D7</f>
        <v>10</v>
      </c>
      <c r="D9" s="29" t="n">
        <f aca="false">'Business Travel Scores'!F7</f>
        <v>9</v>
      </c>
      <c r="E9" s="29" t="n">
        <f aca="false">'Business Travel Scores'!H7</f>
        <v>8</v>
      </c>
      <c r="F9" s="30" t="n">
        <f aca="false">'Business Travel Scores'!B7*'Methodology &amp; Weights'!$C$7+'Business Travel Scores'!D7*'Methodology &amp; Weights'!$C$8+'Business Travel Scores'!F7*'Methodology &amp; Weights'!$C$9+'Business Travel Scores'!H7*'Methodology &amp; Weights'!$C$10</f>
        <v>8.1</v>
      </c>
      <c r="H9" s="31" t="n">
        <f aca="false">RANK(F9,$F$6:$F$12)+COUNTIF($F$6:F9,F9)-1</f>
        <v>1</v>
      </c>
    </row>
    <row r="10" customFormat="false" ht="15" hidden="false" customHeight="false" outlineLevel="0" collapsed="false">
      <c r="A10" s="9" t="s">
        <v>84</v>
      </c>
      <c r="B10" s="29" t="n">
        <f aca="false">'Business Travel Scores'!B8</f>
        <v>7</v>
      </c>
      <c r="C10" s="29" t="n">
        <f aca="false">'Business Travel Scores'!D8</f>
        <v>8</v>
      </c>
      <c r="D10" s="29" t="n">
        <f aca="false">'Business Travel Scores'!F8</f>
        <v>3</v>
      </c>
      <c r="E10" s="29" t="n">
        <f aca="false">'Business Travel Scores'!H8</f>
        <v>6</v>
      </c>
      <c r="F10" s="30" t="n">
        <f aca="false">'Business Travel Scores'!B8*'Methodology &amp; Weights'!$C$7+'Business Travel Scores'!D8*'Methodology &amp; Weights'!$C$8+'Business Travel Scores'!F8*'Methodology &amp; Weights'!$C$9+'Business Travel Scores'!H8*'Methodology &amp; Weights'!$C$10</f>
        <v>6.05</v>
      </c>
      <c r="H10" s="31" t="n">
        <f aca="false">RANK(F10,$F$6:$F$12)+COUNTIF($F$6:F10,F10)-1</f>
        <v>6</v>
      </c>
    </row>
    <row r="11" customFormat="false" ht="15" hidden="false" customHeight="false" outlineLevel="0" collapsed="false">
      <c r="A11" s="9" t="s">
        <v>89</v>
      </c>
      <c r="B11" s="29" t="n">
        <f aca="false">'Business Travel Scores'!B9</f>
        <v>9</v>
      </c>
      <c r="C11" s="29" t="n">
        <f aca="false">'Business Travel Scores'!D9</f>
        <v>6</v>
      </c>
      <c r="D11" s="29" t="n">
        <f aca="false">'Business Travel Scores'!F9</f>
        <v>10</v>
      </c>
      <c r="E11" s="29" t="n">
        <f aca="false">'Business Travel Scores'!H9</f>
        <v>5</v>
      </c>
      <c r="F11" s="30" t="n">
        <f aca="false">'Business Travel Scores'!B9*'Methodology &amp; Weights'!$C$7+'Business Travel Scores'!D9*'Methodology &amp; Weights'!$C$8+'Business Travel Scores'!F9*'Methodology &amp; Weights'!$C$9+'Business Travel Scores'!H9*'Methodology &amp; Weights'!$C$10</f>
        <v>7.2</v>
      </c>
      <c r="H11" s="31" t="n">
        <f aca="false">RANK(F11,$F$6:$F$12)+COUNTIF($F$6:F11,F11)-1</f>
        <v>3</v>
      </c>
    </row>
    <row r="12" customFormat="false" ht="15" hidden="false" customHeight="false" outlineLevel="0" collapsed="false">
      <c r="A12" s="9" t="s">
        <v>94</v>
      </c>
      <c r="B12" s="29" t="n">
        <f aca="false">'Business Travel Scores'!B10</f>
        <v>6</v>
      </c>
      <c r="C12" s="29" t="n">
        <f aca="false">'Business Travel Scores'!D10</f>
        <v>4</v>
      </c>
      <c r="D12" s="29" t="n">
        <f aca="false">'Business Travel Scores'!F10</f>
        <v>7</v>
      </c>
      <c r="E12" s="29" t="n">
        <f aca="false">'Business Travel Scores'!H10</f>
        <v>6</v>
      </c>
      <c r="F12" s="30" t="n">
        <f aca="false">'Business Travel Scores'!B10*'Methodology &amp; Weights'!$C$7+'Business Travel Scores'!D10*'Methodology &amp; Weights'!$C$8+'Business Travel Scores'!F10*'Methodology &amp; Weights'!$C$9+'Business Travel Scores'!H10*'Methodology &amp; Weights'!$C$10</f>
        <v>5.8</v>
      </c>
      <c r="H12" s="31" t="n">
        <f aca="false">RANK(F12,$F$6:$F$12)+COUNTIF($F$6:F12,F12)-1</f>
        <v>7</v>
      </c>
    </row>
    <row r="15" customFormat="false" ht="15" hidden="false" customHeight="true" outlineLevel="0" collapsed="false">
      <c r="A15" s="7" t="s">
        <v>138</v>
      </c>
      <c r="B15" s="7"/>
      <c r="C15" s="7"/>
      <c r="D15" s="7"/>
      <c r="E15" s="7"/>
      <c r="F15" s="7"/>
    </row>
    <row r="16" customFormat="false" ht="23.85" hidden="false" customHeight="false" outlineLevel="0" collapsed="false">
      <c r="A16" s="8" t="s">
        <v>55</v>
      </c>
      <c r="B16" s="8" t="s">
        <v>34</v>
      </c>
      <c r="C16" s="8" t="s">
        <v>36</v>
      </c>
      <c r="D16" s="8" t="s">
        <v>38</v>
      </c>
      <c r="E16" s="8" t="s">
        <v>40</v>
      </c>
      <c r="F16" s="8" t="s">
        <v>136</v>
      </c>
      <c r="H16" s="28" t="s">
        <v>137</v>
      </c>
    </row>
    <row r="17" customFormat="false" ht="15" hidden="false" customHeight="false" outlineLevel="0" collapsed="false">
      <c r="A17" s="9" t="s">
        <v>108</v>
      </c>
      <c r="B17" s="29" t="n">
        <f aca="false">'Luxury Leisure Scores'!B4</f>
        <v>8</v>
      </c>
      <c r="C17" s="29" t="n">
        <f aca="false">'Luxury Leisure Scores'!D4</f>
        <v>9</v>
      </c>
      <c r="D17" s="29" t="n">
        <f aca="false">'Luxury Leisure Scores'!F4</f>
        <v>6</v>
      </c>
      <c r="E17" s="29" t="n">
        <f aca="false">'Luxury Leisure Scores'!H4</f>
        <v>9</v>
      </c>
      <c r="F17" s="30" t="n">
        <f aca="false">'Luxury Leisure Scores'!B4*'Methodology &amp; Weights'!$C$16+'Luxury Leisure Scores'!D4*'Methodology &amp; Weights'!$C$17+'Luxury Leisure Scores'!F4*'Methodology &amp; Weights'!$C$18+'Luxury Leisure Scores'!H4*'Methodology &amp; Weights'!$C$19</f>
        <v>8</v>
      </c>
      <c r="H17" s="31" t="n">
        <f aca="false">RANK(F17,$F$17:$F$21)+COUNTIF($F$17:F17,F17)-1</f>
        <v>1</v>
      </c>
    </row>
    <row r="18" customFormat="false" ht="15" hidden="false" customHeight="false" outlineLevel="0" collapsed="false">
      <c r="A18" s="9" t="s">
        <v>113</v>
      </c>
      <c r="B18" s="29" t="n">
        <f aca="false">'Luxury Leisure Scores'!B5</f>
        <v>6</v>
      </c>
      <c r="C18" s="29" t="n">
        <f aca="false">'Luxury Leisure Scores'!D5</f>
        <v>9</v>
      </c>
      <c r="D18" s="29" t="n">
        <f aca="false">'Luxury Leisure Scores'!F5</f>
        <v>6</v>
      </c>
      <c r="E18" s="29" t="n">
        <f aca="false">'Luxury Leisure Scores'!H5</f>
        <v>6</v>
      </c>
      <c r="F18" s="30" t="n">
        <f aca="false">'Luxury Leisure Scores'!B5*'Methodology &amp; Weights'!$C$16+'Luxury Leisure Scores'!D5*'Methodology &amp; Weights'!$C$17+'Luxury Leisure Scores'!F5*'Methodology &amp; Weights'!$C$18+'Luxury Leisure Scores'!H5*'Methodology &amp; Weights'!$C$19</f>
        <v>6.75</v>
      </c>
      <c r="H18" s="31" t="n">
        <f aca="false">RANK(F18,$F$17:$F$21)+COUNTIF($F$17:F18,F18)-1</f>
        <v>4</v>
      </c>
    </row>
    <row r="19" customFormat="false" ht="15" hidden="false" customHeight="false" outlineLevel="0" collapsed="false">
      <c r="A19" s="9" t="s">
        <v>118</v>
      </c>
      <c r="B19" s="29" t="n">
        <f aca="false">'Luxury Leisure Scores'!B6</f>
        <v>6</v>
      </c>
      <c r="C19" s="29" t="n">
        <f aca="false">'Luxury Leisure Scores'!D6</f>
        <v>8</v>
      </c>
      <c r="D19" s="29" t="n">
        <f aca="false">'Luxury Leisure Scores'!F6</f>
        <v>8</v>
      </c>
      <c r="E19" s="29" t="n">
        <f aca="false">'Luxury Leisure Scores'!H6</f>
        <v>7</v>
      </c>
      <c r="F19" s="30" t="n">
        <f aca="false">'Luxury Leisure Scores'!B6*'Methodology &amp; Weights'!$C$16+'Luxury Leisure Scores'!D6*'Methodology &amp; Weights'!$C$17+'Luxury Leisure Scores'!F6*'Methodology &amp; Weights'!$C$18+'Luxury Leisure Scores'!H6*'Methodology &amp; Weights'!$C$19</f>
        <v>7.25</v>
      </c>
      <c r="H19" s="31" t="n">
        <f aca="false">RANK(F19,$F$17:$F$21)+COUNTIF($F$17:F19,F19)-1</f>
        <v>2</v>
      </c>
    </row>
    <row r="20" customFormat="false" ht="15" hidden="false" customHeight="false" outlineLevel="0" collapsed="false">
      <c r="A20" s="9" t="s">
        <v>123</v>
      </c>
      <c r="B20" s="29" t="n">
        <f aca="false">'Luxury Leisure Scores'!B7</f>
        <v>7</v>
      </c>
      <c r="C20" s="29" t="n">
        <f aca="false">'Luxury Leisure Scores'!D7</f>
        <v>6</v>
      </c>
      <c r="D20" s="29" t="n">
        <f aca="false">'Luxury Leisure Scores'!F7</f>
        <v>8</v>
      </c>
      <c r="E20" s="29" t="n">
        <f aca="false">'Luxury Leisure Scores'!H7</f>
        <v>8</v>
      </c>
      <c r="F20" s="30" t="n">
        <f aca="false">'Luxury Leisure Scores'!B7*'Methodology &amp; Weights'!$C$16+'Luxury Leisure Scores'!D7*'Methodology &amp; Weights'!$C$17+'Luxury Leisure Scores'!F7*'Methodology &amp; Weights'!$C$18+'Luxury Leisure Scores'!H7*'Methodology &amp; Weights'!$C$19</f>
        <v>7.25</v>
      </c>
      <c r="H20" s="31" t="n">
        <f aca="false">RANK(F20,$F$17:$F$21)+COUNTIF($F$17:F20,F20)-1</f>
        <v>3</v>
      </c>
    </row>
    <row r="21" customFormat="false" ht="15" hidden="false" customHeight="false" outlineLevel="0" collapsed="false">
      <c r="A21" s="9" t="s">
        <v>128</v>
      </c>
      <c r="B21" s="29" t="n">
        <f aca="false">'Luxury Leisure Scores'!B8</f>
        <v>4</v>
      </c>
      <c r="C21" s="29" t="n">
        <f aca="false">'Luxury Leisure Scores'!D8</f>
        <v>6</v>
      </c>
      <c r="D21" s="29" t="n">
        <f aca="false">'Luxury Leisure Scores'!F8</f>
        <v>9</v>
      </c>
      <c r="E21" s="29" t="n">
        <f aca="false">'Luxury Leisure Scores'!H8</f>
        <v>6</v>
      </c>
      <c r="F21" s="30" t="n">
        <f aca="false">'Luxury Leisure Scores'!B8*'Methodology &amp; Weights'!$C$16+'Luxury Leisure Scores'!D8*'Methodology &amp; Weights'!$C$17+'Luxury Leisure Scores'!F8*'Methodology &amp; Weights'!$C$18+'Luxury Leisure Scores'!H8*'Methodology &amp; Weights'!$C$19</f>
        <v>6.25</v>
      </c>
      <c r="H21" s="31" t="n">
        <f aca="false">RANK(F21,$F$17:$F$21)+COUNTIF($F$17:F21,F21)-1</f>
        <v>5</v>
      </c>
    </row>
  </sheetData>
  <mergeCells count="4">
    <mergeCell ref="A1:F1"/>
    <mergeCell ref="A2:F2"/>
    <mergeCell ref="A4:F4"/>
    <mergeCell ref="A15:F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0000"/>
    <pageSetUpPr fitToPage="false"/>
  </sheetPr>
  <dimension ref="A1:J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0"/>
    <col collapsed="false" customWidth="true" hidden="false" outlineLevel="0" max="3" min="3" style="0" width="16"/>
    <col collapsed="false" customWidth="true" hidden="false" outlineLevel="0" max="4" min="4" style="0" width="55"/>
    <col collapsed="false" customWidth="true" hidden="false" outlineLevel="0" max="7" min="7" style="0" width="30"/>
    <col collapsed="false" customWidth="true" hidden="false" outlineLevel="0" max="8" min="8" style="0" width="55"/>
    <col collapsed="false" customWidth="true" hidden="true" outlineLevel="0" max="10" min="10" style="0" width="13"/>
  </cols>
  <sheetData>
    <row r="1" customFormat="false" ht="17.35" hidden="false" customHeight="false" outlineLevel="0" collapsed="false">
      <c r="A1" s="18" t="s">
        <v>139</v>
      </c>
      <c r="B1" s="18"/>
      <c r="C1" s="18"/>
      <c r="D1" s="18"/>
    </row>
    <row r="2" customFormat="false" ht="25.5" hidden="false" customHeight="true" outlineLevel="0" collapsed="false">
      <c r="A2" s="19" t="s">
        <v>140</v>
      </c>
      <c r="B2" s="19"/>
      <c r="C2" s="19"/>
      <c r="D2" s="19"/>
    </row>
    <row r="3" customFormat="false" ht="15" hidden="false" customHeight="false" outlineLevel="0" collapsed="false">
      <c r="G3" s="32" t="s">
        <v>141</v>
      </c>
    </row>
    <row r="4" customFormat="false" ht="15" hidden="false" customHeight="true" outlineLevel="0" collapsed="false">
      <c r="A4" s="7" t="s">
        <v>142</v>
      </c>
      <c r="B4" s="7"/>
      <c r="C4" s="7"/>
      <c r="D4" s="7"/>
      <c r="G4" s="33" t="s">
        <v>64</v>
      </c>
      <c r="H4" s="33" t="s">
        <v>143</v>
      </c>
    </row>
    <row r="5" customFormat="false" ht="15" hidden="false" customHeight="false" outlineLevel="0" collapsed="false">
      <c r="A5" s="8" t="s">
        <v>137</v>
      </c>
      <c r="B5" s="8" t="s">
        <v>55</v>
      </c>
      <c r="C5" s="8" t="s">
        <v>136</v>
      </c>
      <c r="D5" s="8" t="s">
        <v>144</v>
      </c>
      <c r="G5" s="33" t="s">
        <v>69</v>
      </c>
      <c r="H5" s="33" t="s">
        <v>145</v>
      </c>
    </row>
    <row r="6" customFormat="false" ht="30" hidden="false" customHeight="true" outlineLevel="0" collapsed="false">
      <c r="A6" s="34" t="str">
        <f aca="false">RANK(C6,'Weighted Calculations'!$F$6:$F$12)&amp;IF(COUNTIF('Weighted Calculations'!$F$6:$F$12,C6)&gt;1,"=","")</f>
        <v>1</v>
      </c>
      <c r="B6" s="35" t="str">
        <f aca="false">INDEX('Weighted Calculations'!$A$6:$A$12,MATCH(J6,'Weighted Calculations'!$H$6:$H$12,0))</f>
        <v>Vienna, Austria</v>
      </c>
      <c r="C6" s="36" t="n">
        <f aca="false">INDEX('Weighted Calculations'!$F$6:$F$12,MATCH(J6,'Weighted Calculations'!$H$6:$H$12,0))</f>
        <v>8.1</v>
      </c>
      <c r="D6" s="37" t="str">
        <f aca="false">IFERROR(VLOOKUP(B6,Rationale,2,FALSE()),"")</f>
        <v>#1 in the world for international association meetings (ICCA); ranks #3 globally on English proficiency; unexpectedly strong 2025 value signal.</v>
      </c>
      <c r="G6" s="33" t="s">
        <v>74</v>
      </c>
      <c r="H6" s="33" t="s">
        <v>146</v>
      </c>
      <c r="J6" s="0" t="n">
        <v>1</v>
      </c>
    </row>
    <row r="7" customFormat="false" ht="30" hidden="false" customHeight="true" outlineLevel="0" collapsed="false">
      <c r="A7" s="38" t="str">
        <f aca="false">RANK(C7,'Weighted Calculations'!$F$6:$F$12)&amp;IF(COUNTIF('Weighted Calculations'!$F$6:$F$12,C7)&gt;1,"=","")</f>
        <v>2</v>
      </c>
      <c r="B7" s="39" t="str">
        <f aca="false">INDEX('Weighted Calculations'!$A$6:$A$12,MATCH(J7,'Weighted Calculations'!$H$6:$H$12,0))</f>
        <v>Frankfurt, Germany</v>
      </c>
      <c r="C7" s="40" t="n">
        <f aca="false">INDEX('Weighted Calculations'!$F$6:$F$12,MATCH(J7,'Weighted Calculations'!$H$6:$H$12,0))</f>
        <v>7.95</v>
      </c>
      <c r="D7" s="41" t="str">
        <f aca="false">IFERROR(VLOOKUP(B7,Rationale,2,FALSE()),"")</f>
        <v>Largest intercontinental route network in Germany (~143 destinations); strong on English and connectivity, but not a top-10 ICCA meetings city.</v>
      </c>
      <c r="G7" s="33" t="s">
        <v>79</v>
      </c>
      <c r="H7" s="33" t="s">
        <v>147</v>
      </c>
      <c r="J7" s="0" t="n">
        <v>2</v>
      </c>
    </row>
    <row r="8" customFormat="false" ht="30" hidden="false" customHeight="true" outlineLevel="0" collapsed="false">
      <c r="A8" s="34" t="str">
        <f aca="false">RANK(C8,'Weighted Calculations'!$F$6:$F$12)&amp;IF(COUNTIF('Weighted Calculations'!$F$6:$F$12,C8)&gt;1,"=","")</f>
        <v>3</v>
      </c>
      <c r="B8" s="35" t="str">
        <f aca="false">INDEX('Weighted Calculations'!$A$6:$A$12,MATCH(J8,'Weighted Calculations'!$H$6:$H$12,0))</f>
        <v>Amsterdam, Netherlands</v>
      </c>
      <c r="C8" s="36" t="n">
        <f aca="false">INDEX('Weighted Calculations'!$F$6:$F$12,MATCH(J8,'Weighted Calculations'!$H$6:$H$12,0))</f>
        <v>7.2</v>
      </c>
      <c r="D8" s="37" t="str">
        <f aca="false">IFERROR(VLOOKUP(B8,Rationale,2,FALSE()),"")</f>
        <v>#1 in the world on English proficiency and strong intercontinental connectivity, offset by the highest hotel rates of the seven and no ICCA top-10 meetings ranking.</v>
      </c>
      <c r="G8" s="33" t="s">
        <v>84</v>
      </c>
      <c r="H8" s="33" t="s">
        <v>148</v>
      </c>
      <c r="J8" s="0" t="n">
        <v>3</v>
      </c>
    </row>
    <row r="9" customFormat="false" ht="30" hidden="false" customHeight="true" outlineLevel="0" collapsed="false">
      <c r="A9" s="38" t="str">
        <f aca="false">RANK(C9,'Weighted Calculations'!$F$6:$F$12)&amp;IF(COUNTIF('Weighted Calculations'!$F$6:$F$12,C9)&gt;1,"=","")</f>
        <v>4</v>
      </c>
      <c r="B9" s="39" t="str">
        <f aca="false">INDEX('Weighted Calculations'!$A$6:$A$12,MATCH(J9,'Weighted Calculations'!$H$6:$H$12,0))</f>
        <v>Lisbon, Portugal</v>
      </c>
      <c r="C9" s="40" t="n">
        <f aca="false">INDEX('Weighted Calculations'!$F$6:$F$12,MATCH(J9,'Weighted Calculations'!$H$6:$H$12,0))</f>
        <v>6.9</v>
      </c>
      <c r="D9" s="41" t="str">
        <f aca="false">IFERROR(VLOOKUP(B9,Rationale,2,FALSE()),"")</f>
        <v>#1–2 in the world for international association meetings (ICCA); strong English proficiency; 2025 cost data cuts against its value reputation.</v>
      </c>
      <c r="G9" s="33" t="s">
        <v>89</v>
      </c>
      <c r="H9" s="33" t="s">
        <v>149</v>
      </c>
      <c r="J9" s="0" t="n">
        <v>4</v>
      </c>
    </row>
    <row r="10" customFormat="false" ht="30" hidden="false" customHeight="true" outlineLevel="0" collapsed="false">
      <c r="A10" s="34" t="str">
        <f aca="false">RANK(C10,'Weighted Calculations'!$F$6:$F$12)&amp;IF(COUNTIF('Weighted Calculations'!$F$6:$F$12,C10)&gt;1,"=","")</f>
        <v>5</v>
      </c>
      <c r="B10" s="35" t="str">
        <f aca="false">INDEX('Weighted Calculations'!$A$6:$A$12,MATCH(J10,'Weighted Calculations'!$H$6:$H$12,0))</f>
        <v>Warsaw, Poland</v>
      </c>
      <c r="C10" s="36" t="n">
        <f aca="false">INDEX('Weighted Calculations'!$F$6:$F$12,MATCH(J10,'Weighted Calculations'!$H$6:$H$12,0))</f>
        <v>6.15</v>
      </c>
      <c r="D10" s="37" t="str">
        <f aca="false">IFERROR(VLOOKUP(B10,Rationale,2,FALSE()),"")</f>
        <v>Weakest on connectivity and meetings infrastructure of the seven, but the strongest, most clearly evidenced value/cost destination.</v>
      </c>
      <c r="G10" s="33" t="s">
        <v>94</v>
      </c>
      <c r="H10" s="33" t="s">
        <v>150</v>
      </c>
      <c r="J10" s="0" t="n">
        <v>5</v>
      </c>
    </row>
    <row r="11" customFormat="false" ht="30" hidden="false" customHeight="true" outlineLevel="0" collapsed="false">
      <c r="A11" s="38" t="str">
        <f aca="false">RANK(C11,'Weighted Calculations'!$F$6:$F$12)&amp;IF(COUNTIF('Weighted Calculations'!$F$6:$F$12,C11)&gt;1,"=","")</f>
        <v>6</v>
      </c>
      <c r="B11" s="39" t="str">
        <f aca="false">INDEX('Weighted Calculations'!$A$6:$A$12,MATCH(J11,'Weighted Calculations'!$H$6:$H$12,0))</f>
        <v>Barcelona, Spain</v>
      </c>
      <c r="C11" s="40" t="n">
        <f aca="false">INDEX('Weighted Calculations'!$F$6:$F$12,MATCH(J11,'Weighted Calculations'!$H$6:$H$12,0))</f>
        <v>6.05</v>
      </c>
      <c r="D11" s="41" t="str">
        <f aca="false">IFERROR(VLOOKUP(B11,Rationale,2,FALSE()),"")</f>
        <v>Top-4 global ICCA meetings city and fast-growing connectivity, offset by the lowest English-proficiency score of the set (Spain: "moderate" band).</v>
      </c>
      <c r="G11" s="33" t="s">
        <v>108</v>
      </c>
      <c r="H11" s="33" t="s">
        <v>151</v>
      </c>
      <c r="J11" s="0" t="n">
        <v>6</v>
      </c>
    </row>
    <row r="12" customFormat="false" ht="30" hidden="false" customHeight="true" outlineLevel="0" collapsed="false">
      <c r="A12" s="34" t="str">
        <f aca="false">RANK(C12,'Weighted Calculations'!$F$6:$F$12)&amp;IF(COUNTIF('Weighted Calculations'!$F$6:$F$12,C12)&gt;1,"=","")</f>
        <v>7</v>
      </c>
      <c r="B12" s="35" t="str">
        <f aca="false">INDEX('Weighted Calculations'!$A$6:$A$12,MATCH(J12,'Weighted Calculations'!$H$6:$H$12,0))</f>
        <v>Helsinki, Finland</v>
      </c>
      <c r="C12" s="36" t="n">
        <f aca="false">INDEX('Weighted Calculations'!$F$6:$F$12,MATCH(J12,'Weighted Calculations'!$H$6:$H$12,0))</f>
        <v>5.8</v>
      </c>
      <c r="D12" s="37" t="str">
        <f aca="false">IFERROR(VLOOKUP(B12,Rationale,2,FALSE()),"")</f>
        <v>Smallest total traffic of the seven, but a real, quantified long-haul Asia-transfer strength; English proficiency good but not the highest in this set.</v>
      </c>
      <c r="G12" s="33" t="s">
        <v>113</v>
      </c>
      <c r="H12" s="33" t="s">
        <v>152</v>
      </c>
      <c r="J12" s="0" t="n">
        <v>7</v>
      </c>
    </row>
    <row r="13" customFormat="false" ht="15" hidden="false" customHeight="false" outlineLevel="0" collapsed="false">
      <c r="G13" s="0" t="s">
        <v>118</v>
      </c>
      <c r="H13" s="0" t="s">
        <v>153</v>
      </c>
    </row>
    <row r="14" customFormat="false" ht="15" hidden="false" customHeight="false" outlineLevel="0" collapsed="false">
      <c r="G14" s="0" t="s">
        <v>123</v>
      </c>
      <c r="H14" s="0" t="s">
        <v>154</v>
      </c>
    </row>
    <row r="15" customFormat="false" ht="15" hidden="false" customHeight="true" outlineLevel="0" collapsed="false">
      <c r="A15" s="7" t="s">
        <v>155</v>
      </c>
      <c r="B15" s="7"/>
      <c r="C15" s="7"/>
      <c r="D15" s="7"/>
      <c r="G15" s="33" t="s">
        <v>128</v>
      </c>
      <c r="H15" s="33" t="s">
        <v>156</v>
      </c>
    </row>
    <row r="16" customFormat="false" ht="15" hidden="false" customHeight="false" outlineLevel="0" collapsed="false">
      <c r="A16" s="8" t="s">
        <v>137</v>
      </c>
      <c r="B16" s="8" t="s">
        <v>55</v>
      </c>
      <c r="C16" s="8" t="s">
        <v>136</v>
      </c>
      <c r="D16" s="8" t="s">
        <v>144</v>
      </c>
    </row>
    <row r="17" customFormat="false" ht="30" hidden="false" customHeight="true" outlineLevel="0" collapsed="false">
      <c r="A17" s="34" t="str">
        <f aca="false">RANK(C17,'Weighted Calculations'!$F$17:$F$21)&amp;IF(COUNTIF('Weighted Calculations'!$F$17:$F$21,C17)&gt;1,"=","")</f>
        <v>1</v>
      </c>
      <c r="B17" s="35" t="str">
        <f aca="false">INDEX('Weighted Calculations'!$A$17:$A$21,MATCH(J17,'Weighted Calculations'!$H$17:$H$21,0))</f>
        <v>Algarve &amp; Comporta, Portugal</v>
      </c>
      <c r="C17" s="36" t="n">
        <f aca="false">INDEX('Weighted Calculations'!$F$17:$F$21,MATCH(J17,'Weighted Calculations'!$H$17:$H$21,0))</f>
        <v>8</v>
      </c>
      <c r="D17" s="37" t="str">
        <f aca="false">IFERROR(VLOOKUP(B17,Rationale,2,FALSE()),"")</f>
        <v>Official ADR (€134.4) confirms a genuine pricing gap vs. Riviera/Amalfi; largest accommodation base in Portugal, though seasonality data shows real peak-season concentration.</v>
      </c>
      <c r="J17" s="0" t="n">
        <v>1</v>
      </c>
    </row>
    <row r="18" customFormat="false" ht="30" hidden="false" customHeight="true" outlineLevel="0" collapsed="false">
      <c r="A18" s="38" t="str">
        <f aca="false">RANK(C18,'Weighted Calculations'!$F$17:$F$21)&amp;IF(COUNTIF('Weighted Calculations'!$F$17:$F$21,C18)&gt;1,"=","")</f>
        <v>2=</v>
      </c>
      <c r="B18" s="39" t="str">
        <f aca="false">INDEX('Weighted Calculations'!$A$17:$A$21,MATCH(J18,'Weighted Calculations'!$H$17:$H$21,0))</f>
        <v>Austrian Alps</v>
      </c>
      <c r="C18" s="40" t="n">
        <f aca="false">INDEX('Weighted Calculations'!$F$17:$F$21,MATCH(J18,'Weighted Calculations'!$H$17:$H$21,0))</f>
        <v>7.25</v>
      </c>
      <c r="D18" s="41" t="str">
        <f aca="false">IFERROR(VLOOKUP(B18,Rationale,2,FALSE()),"")</f>
        <v>Genuinely balanced summer/winter seasonality — a real, quantified exclusivity signal distinct from single-peak Mediterranean destinations.</v>
      </c>
      <c r="J18" s="0" t="n">
        <v>2</v>
      </c>
    </row>
    <row r="19" customFormat="false" ht="30" hidden="false" customHeight="true" outlineLevel="0" collapsed="false">
      <c r="A19" s="34" t="str">
        <f aca="false">RANK(C19,'Weighted Calculations'!$F$17:$F$21)&amp;IF(COUNTIF('Weighted Calculations'!$F$17:$F$21,C19)&gt;1,"=","")</f>
        <v>2=</v>
      </c>
      <c r="B19" s="35" t="str">
        <f aca="false">INDEX('Weighted Calculations'!$A$17:$A$21,MATCH(J19,'Weighted Calculations'!$H$17:$H$21,0))</f>
        <v>Peloponnese, Greece</v>
      </c>
      <c r="C19" s="36" t="n">
        <f aca="false">INDEX('Weighted Calculations'!$F$17:$F$21,MATCH(J19,'Weighted Calculations'!$H$17:$H$21,0))</f>
        <v>7.25</v>
      </c>
      <c r="D19" s="37" t="str">
        <f aca="false">IFERROR(VLOOKUP(B19,Rationale,2,FALSE()),"")</f>
        <v>Independently corroborated by CNN: four confirmed five-star Costa Navarino resorts, priced and positioned explicitly below Mykonos/Santorini/Capri tier.</v>
      </c>
      <c r="J19" s="0" t="n">
        <v>3</v>
      </c>
    </row>
    <row r="20" customFormat="false" ht="30" hidden="false" customHeight="true" outlineLevel="0" collapsed="false">
      <c r="A20" s="38" t="str">
        <f aca="false">RANK(C20,'Weighted Calculations'!$F$17:$F$21)&amp;IF(COUNTIF('Weighted Calculations'!$F$17:$F$21,C20)&gt;1,"=","")</f>
        <v>4</v>
      </c>
      <c r="B20" s="39" t="str">
        <f aca="false">INDEX('Weighted Calculations'!$A$17:$A$21,MATCH(J20,'Weighted Calculations'!$H$17:$H$21,0))</f>
        <v>Dalmatian Coast, Croatia</v>
      </c>
      <c r="C20" s="40" t="n">
        <f aca="false">INDEX('Weighted Calculations'!$F$17:$F$21,MATCH(J20,'Weighted Calculations'!$H$17:$H$21,0))</f>
        <v>6.75</v>
      </c>
      <c r="D20" s="41" t="str">
        <f aca="false">IFERROR(VLOOKUP(B20,Rationale,2,FALSE()),"")</f>
        <v>Weakest evidence base of the five on five-star inventory and price-value; real but unremarkable relative tourism concentration vs. Istria.</v>
      </c>
      <c r="J20" s="0" t="n">
        <v>4</v>
      </c>
    </row>
    <row r="21" customFormat="false" ht="30" hidden="false" customHeight="true" outlineLevel="0" collapsed="false">
      <c r="A21" s="34" t="str">
        <f aca="false">RANK(C21,'Weighted Calculations'!$F$17:$F$21)&amp;IF(COUNTIF('Weighted Calculations'!$F$17:$F$21,C21)&gt;1,"=","")</f>
        <v>5</v>
      </c>
      <c r="B21" s="35" t="str">
        <f aca="false">INDEX('Weighted Calculations'!$A$17:$A$21,MATCH(J21,'Weighted Calculations'!$H$17:$H$21,0))</f>
        <v>Ljubljana &amp; Julian Alps, Slovenia</v>
      </c>
      <c r="C21" s="36" t="n">
        <f aca="false">INDEX('Weighted Calculations'!$F$17:$F$21,MATCH(J21,'Weighted Calculations'!$H$17:$H$21,0))</f>
        <v>6.25</v>
      </c>
      <c r="D21" s="37" t="str">
        <f aca="false">IFERROR(VLOOKUP(B21,Rationale,2,FALSE()),"")</f>
        <v>Smallest absolute tourism volume of any destination studied — the strongest scale-based evidence for genuine exclusivity, offset by the smallest five-star inventory.</v>
      </c>
      <c r="J21" s="0" t="n">
        <v>5</v>
      </c>
    </row>
    <row r="22" customFormat="false" ht="39.75" hidden="false" customHeight="true" outlineLevel="0" collapsed="false">
      <c r="A22" s="17" t="s">
        <v>157</v>
      </c>
      <c r="B22" s="17"/>
      <c r="C22" s="17"/>
      <c r="D22" s="17"/>
    </row>
  </sheetData>
  <mergeCells count="5">
    <mergeCell ref="A1:D1"/>
    <mergeCell ref="A2:D2"/>
    <mergeCell ref="A4:D4"/>
    <mergeCell ref="A15:D15"/>
    <mergeCell ref="A22:D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08080"/>
    <pageSetUpPr fitToPage="false"/>
  </sheetPr>
  <dimension ref="A1:D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0"/>
    <col collapsed="false" customWidth="true" hidden="false" outlineLevel="0" max="3" min="3" style="0" width="60"/>
    <col collapsed="false" customWidth="true" hidden="false" outlineLevel="0" max="4" min="4" style="0" width="10"/>
  </cols>
  <sheetData>
    <row r="1" customFormat="false" ht="17.35" hidden="false" customHeight="false" outlineLevel="0" collapsed="false">
      <c r="A1" s="18" t="s">
        <v>158</v>
      </c>
      <c r="B1" s="18"/>
      <c r="C1" s="18"/>
      <c r="D1" s="18"/>
    </row>
    <row r="2" customFormat="false" ht="39.75" hidden="false" customHeight="true" outlineLevel="0" collapsed="false">
      <c r="A2" s="17" t="s">
        <v>159</v>
      </c>
      <c r="B2" s="17"/>
      <c r="C2" s="17"/>
      <c r="D2" s="17"/>
    </row>
    <row r="4" customFormat="false" ht="15" hidden="false" customHeight="false" outlineLevel="0" collapsed="false">
      <c r="A4" s="8" t="s">
        <v>55</v>
      </c>
      <c r="B4" s="8" t="s">
        <v>21</v>
      </c>
      <c r="C4" s="8" t="s">
        <v>160</v>
      </c>
      <c r="D4" s="8" t="s">
        <v>161</v>
      </c>
    </row>
    <row r="5" customFormat="false" ht="30" hidden="false" customHeight="true" outlineLevel="0" collapsed="false">
      <c r="A5" s="42" t="s">
        <v>64</v>
      </c>
      <c r="B5" s="43" t="s">
        <v>24</v>
      </c>
      <c r="C5" s="24" t="s">
        <v>162</v>
      </c>
      <c r="D5" s="44" t="s">
        <v>163</v>
      </c>
    </row>
    <row r="6" customFormat="false" ht="30" hidden="false" customHeight="true" outlineLevel="0" collapsed="false">
      <c r="A6" s="42" t="s">
        <v>64</v>
      </c>
      <c r="B6" s="43" t="s">
        <v>26</v>
      </c>
      <c r="C6" s="24" t="s">
        <v>164</v>
      </c>
      <c r="D6" s="44" t="s">
        <v>163</v>
      </c>
    </row>
    <row r="7" customFormat="false" ht="30" hidden="false" customHeight="true" outlineLevel="0" collapsed="false">
      <c r="A7" s="42" t="s">
        <v>64</v>
      </c>
      <c r="B7" s="43" t="s">
        <v>28</v>
      </c>
      <c r="C7" s="24" t="s">
        <v>165</v>
      </c>
      <c r="D7" s="44" t="s">
        <v>163</v>
      </c>
    </row>
    <row r="8" customFormat="false" ht="30" hidden="false" customHeight="true" outlineLevel="0" collapsed="false">
      <c r="A8" s="42" t="s">
        <v>64</v>
      </c>
      <c r="B8" s="43" t="s">
        <v>30</v>
      </c>
      <c r="C8" s="24" t="s">
        <v>166</v>
      </c>
      <c r="D8" s="44" t="s">
        <v>163</v>
      </c>
    </row>
    <row r="9" customFormat="false" ht="30" hidden="false" customHeight="true" outlineLevel="0" collapsed="false">
      <c r="A9" s="45" t="s">
        <v>69</v>
      </c>
      <c r="B9" s="46" t="s">
        <v>24</v>
      </c>
      <c r="C9" s="47" t="s">
        <v>167</v>
      </c>
      <c r="D9" s="48" t="s">
        <v>163</v>
      </c>
    </row>
    <row r="10" customFormat="false" ht="30" hidden="false" customHeight="true" outlineLevel="0" collapsed="false">
      <c r="A10" s="45" t="s">
        <v>69</v>
      </c>
      <c r="B10" s="46" t="s">
        <v>26</v>
      </c>
      <c r="C10" s="47" t="s">
        <v>168</v>
      </c>
      <c r="D10" s="48" t="s">
        <v>163</v>
      </c>
    </row>
    <row r="11" customFormat="false" ht="30" hidden="false" customHeight="true" outlineLevel="0" collapsed="false">
      <c r="A11" s="45" t="s">
        <v>69</v>
      </c>
      <c r="B11" s="46" t="s">
        <v>28</v>
      </c>
      <c r="C11" s="47" t="s">
        <v>169</v>
      </c>
      <c r="D11" s="48" t="s">
        <v>163</v>
      </c>
    </row>
    <row r="12" customFormat="false" ht="30" hidden="false" customHeight="true" outlineLevel="0" collapsed="false">
      <c r="A12" s="45" t="s">
        <v>69</v>
      </c>
      <c r="B12" s="46" t="s">
        <v>30</v>
      </c>
      <c r="C12" s="47" t="s">
        <v>170</v>
      </c>
      <c r="D12" s="48" t="s">
        <v>171</v>
      </c>
    </row>
    <row r="13" customFormat="false" ht="30" hidden="false" customHeight="true" outlineLevel="0" collapsed="false">
      <c r="A13" s="42" t="s">
        <v>74</v>
      </c>
      <c r="B13" s="43" t="s">
        <v>24</v>
      </c>
      <c r="C13" s="24" t="s">
        <v>172</v>
      </c>
      <c r="D13" s="44" t="s">
        <v>163</v>
      </c>
    </row>
    <row r="14" customFormat="false" ht="30" hidden="false" customHeight="true" outlineLevel="0" collapsed="false">
      <c r="A14" s="42" t="s">
        <v>74</v>
      </c>
      <c r="B14" s="43" t="s">
        <v>26</v>
      </c>
      <c r="C14" s="24" t="s">
        <v>173</v>
      </c>
      <c r="D14" s="44" t="s">
        <v>163</v>
      </c>
    </row>
    <row r="15" customFormat="false" ht="30" hidden="false" customHeight="true" outlineLevel="0" collapsed="false">
      <c r="A15" s="42" t="s">
        <v>74</v>
      </c>
      <c r="B15" s="43" t="s">
        <v>28</v>
      </c>
      <c r="C15" s="24" t="s">
        <v>174</v>
      </c>
      <c r="D15" s="44" t="s">
        <v>163</v>
      </c>
    </row>
    <row r="16" customFormat="false" ht="30" hidden="false" customHeight="true" outlineLevel="0" collapsed="false">
      <c r="A16" s="42" t="s">
        <v>74</v>
      </c>
      <c r="B16" s="43" t="s">
        <v>30</v>
      </c>
      <c r="C16" s="24" t="s">
        <v>175</v>
      </c>
      <c r="D16" s="44" t="s">
        <v>163</v>
      </c>
    </row>
    <row r="17" customFormat="false" ht="30" hidden="false" customHeight="true" outlineLevel="0" collapsed="false">
      <c r="A17" s="45" t="s">
        <v>79</v>
      </c>
      <c r="B17" s="46" t="s">
        <v>24</v>
      </c>
      <c r="C17" s="47" t="s">
        <v>176</v>
      </c>
      <c r="D17" s="48" t="s">
        <v>163</v>
      </c>
    </row>
    <row r="18" customFormat="false" ht="30" hidden="false" customHeight="true" outlineLevel="0" collapsed="false">
      <c r="A18" s="45" t="s">
        <v>79</v>
      </c>
      <c r="B18" s="46" t="s">
        <v>26</v>
      </c>
      <c r="C18" s="47" t="s">
        <v>177</v>
      </c>
      <c r="D18" s="48" t="s">
        <v>163</v>
      </c>
    </row>
    <row r="19" customFormat="false" ht="30" hidden="false" customHeight="true" outlineLevel="0" collapsed="false">
      <c r="A19" s="45" t="s">
        <v>79</v>
      </c>
      <c r="B19" s="46" t="s">
        <v>28</v>
      </c>
      <c r="C19" s="47" t="s">
        <v>178</v>
      </c>
      <c r="D19" s="48" t="s">
        <v>163</v>
      </c>
    </row>
    <row r="20" customFormat="false" ht="30" hidden="false" customHeight="true" outlineLevel="0" collapsed="false">
      <c r="A20" s="45" t="s">
        <v>79</v>
      </c>
      <c r="B20" s="46" t="s">
        <v>30</v>
      </c>
      <c r="C20" s="47" t="s">
        <v>179</v>
      </c>
      <c r="D20" s="48" t="s">
        <v>163</v>
      </c>
    </row>
    <row r="21" customFormat="false" ht="30" hidden="false" customHeight="true" outlineLevel="0" collapsed="false">
      <c r="A21" s="42" t="s">
        <v>84</v>
      </c>
      <c r="B21" s="43" t="s">
        <v>24</v>
      </c>
      <c r="C21" s="24" t="s">
        <v>180</v>
      </c>
      <c r="D21" s="44" t="s">
        <v>163</v>
      </c>
    </row>
    <row r="22" customFormat="false" ht="30" hidden="false" customHeight="true" outlineLevel="0" collapsed="false">
      <c r="A22" s="42" t="s">
        <v>84</v>
      </c>
      <c r="B22" s="43" t="s">
        <v>26</v>
      </c>
      <c r="C22" s="24" t="s">
        <v>181</v>
      </c>
      <c r="D22" s="44" t="s">
        <v>163</v>
      </c>
    </row>
    <row r="23" customFormat="false" ht="30" hidden="false" customHeight="true" outlineLevel="0" collapsed="false">
      <c r="A23" s="42" t="s">
        <v>84</v>
      </c>
      <c r="B23" s="43" t="s">
        <v>28</v>
      </c>
      <c r="C23" s="24" t="s">
        <v>182</v>
      </c>
      <c r="D23" s="44" t="s">
        <v>163</v>
      </c>
    </row>
    <row r="24" customFormat="false" ht="30" hidden="false" customHeight="true" outlineLevel="0" collapsed="false">
      <c r="A24" s="42" t="s">
        <v>84</v>
      </c>
      <c r="B24" s="43" t="s">
        <v>30</v>
      </c>
      <c r="C24" s="24" t="s">
        <v>183</v>
      </c>
      <c r="D24" s="44" t="s">
        <v>163</v>
      </c>
    </row>
    <row r="25" customFormat="false" ht="30" hidden="false" customHeight="true" outlineLevel="0" collapsed="false">
      <c r="A25" s="45" t="s">
        <v>89</v>
      </c>
      <c r="B25" s="46" t="s">
        <v>24</v>
      </c>
      <c r="C25" s="47" t="s">
        <v>184</v>
      </c>
      <c r="D25" s="48" t="s">
        <v>163</v>
      </c>
    </row>
    <row r="26" customFormat="false" ht="30" hidden="false" customHeight="true" outlineLevel="0" collapsed="false">
      <c r="A26" s="45" t="s">
        <v>89</v>
      </c>
      <c r="B26" s="46" t="s">
        <v>26</v>
      </c>
      <c r="C26" s="47" t="s">
        <v>185</v>
      </c>
      <c r="D26" s="48" t="s">
        <v>163</v>
      </c>
    </row>
    <row r="27" customFormat="false" ht="30" hidden="false" customHeight="true" outlineLevel="0" collapsed="false">
      <c r="A27" s="45" t="s">
        <v>89</v>
      </c>
      <c r="B27" s="46" t="s">
        <v>28</v>
      </c>
      <c r="C27" s="47" t="s">
        <v>186</v>
      </c>
      <c r="D27" s="48" t="s">
        <v>163</v>
      </c>
    </row>
    <row r="28" customFormat="false" ht="30" hidden="false" customHeight="true" outlineLevel="0" collapsed="false">
      <c r="A28" s="45" t="s">
        <v>89</v>
      </c>
      <c r="B28" s="46" t="s">
        <v>30</v>
      </c>
      <c r="C28" s="47" t="s">
        <v>187</v>
      </c>
      <c r="D28" s="48" t="s">
        <v>163</v>
      </c>
    </row>
    <row r="29" customFormat="false" ht="30" hidden="false" customHeight="true" outlineLevel="0" collapsed="false">
      <c r="A29" s="42" t="s">
        <v>94</v>
      </c>
      <c r="B29" s="43" t="s">
        <v>24</v>
      </c>
      <c r="C29" s="24" t="s">
        <v>188</v>
      </c>
      <c r="D29" s="44" t="s">
        <v>163</v>
      </c>
    </row>
    <row r="30" customFormat="false" ht="30" hidden="false" customHeight="true" outlineLevel="0" collapsed="false">
      <c r="A30" s="42" t="s">
        <v>94</v>
      </c>
      <c r="B30" s="43" t="s">
        <v>26</v>
      </c>
      <c r="C30" s="24" t="s">
        <v>189</v>
      </c>
      <c r="D30" s="44" t="s">
        <v>163</v>
      </c>
    </row>
    <row r="31" customFormat="false" ht="30" hidden="false" customHeight="true" outlineLevel="0" collapsed="false">
      <c r="A31" s="42" t="s">
        <v>94</v>
      </c>
      <c r="B31" s="43" t="s">
        <v>28</v>
      </c>
      <c r="C31" s="24" t="s">
        <v>190</v>
      </c>
      <c r="D31" s="44" t="s">
        <v>163</v>
      </c>
    </row>
    <row r="32" customFormat="false" ht="30" hidden="false" customHeight="true" outlineLevel="0" collapsed="false">
      <c r="A32" s="42" t="s">
        <v>94</v>
      </c>
      <c r="B32" s="43" t="s">
        <v>30</v>
      </c>
      <c r="C32" s="24" t="s">
        <v>191</v>
      </c>
      <c r="D32" s="44" t="s">
        <v>171</v>
      </c>
    </row>
    <row r="34" customFormat="false" ht="15" hidden="false" customHeight="false" outlineLevel="0" collapsed="false">
      <c r="A34" s="32" t="s">
        <v>192</v>
      </c>
    </row>
    <row r="35" customFormat="false" ht="15" hidden="false" customHeight="false" outlineLevel="0" collapsed="false">
      <c r="A35" s="8" t="s">
        <v>55</v>
      </c>
      <c r="B35" s="8" t="s">
        <v>21</v>
      </c>
      <c r="C35" s="8" t="s">
        <v>160</v>
      </c>
      <c r="D35" s="8" t="s">
        <v>161</v>
      </c>
    </row>
    <row r="36" customFormat="false" ht="30" hidden="false" customHeight="true" outlineLevel="0" collapsed="false">
      <c r="A36" s="42" t="s">
        <v>108</v>
      </c>
      <c r="B36" s="43" t="s">
        <v>34</v>
      </c>
      <c r="C36" s="24" t="s">
        <v>193</v>
      </c>
      <c r="D36" s="44" t="s">
        <v>194</v>
      </c>
    </row>
    <row r="37" customFormat="false" ht="30" hidden="false" customHeight="true" outlineLevel="0" collapsed="false">
      <c r="A37" s="42" t="s">
        <v>108</v>
      </c>
      <c r="B37" s="43" t="s">
        <v>36</v>
      </c>
      <c r="C37" s="24" t="s">
        <v>195</v>
      </c>
      <c r="D37" s="44" t="s">
        <v>171</v>
      </c>
    </row>
    <row r="38" customFormat="false" ht="30" hidden="false" customHeight="true" outlineLevel="0" collapsed="false">
      <c r="A38" s="42" t="s">
        <v>108</v>
      </c>
      <c r="B38" s="43" t="s">
        <v>38</v>
      </c>
      <c r="C38" s="24" t="s">
        <v>196</v>
      </c>
      <c r="D38" s="44" t="s">
        <v>194</v>
      </c>
    </row>
    <row r="39" customFormat="false" ht="30" hidden="false" customHeight="true" outlineLevel="0" collapsed="false">
      <c r="A39" s="42" t="s">
        <v>108</v>
      </c>
      <c r="B39" s="43" t="s">
        <v>40</v>
      </c>
      <c r="C39" s="24" t="s">
        <v>197</v>
      </c>
      <c r="D39" s="44" t="s">
        <v>194</v>
      </c>
    </row>
    <row r="40" customFormat="false" ht="30" hidden="false" customHeight="true" outlineLevel="0" collapsed="false">
      <c r="A40" s="45" t="s">
        <v>113</v>
      </c>
      <c r="B40" s="46" t="s">
        <v>34</v>
      </c>
      <c r="C40" s="47" t="s">
        <v>198</v>
      </c>
      <c r="D40" s="48" t="s">
        <v>171</v>
      </c>
    </row>
    <row r="41" customFormat="false" ht="30" hidden="false" customHeight="true" outlineLevel="0" collapsed="false">
      <c r="A41" s="45" t="s">
        <v>113</v>
      </c>
      <c r="B41" s="46" t="s">
        <v>36</v>
      </c>
      <c r="C41" s="47" t="s">
        <v>199</v>
      </c>
      <c r="D41" s="48" t="s">
        <v>171</v>
      </c>
    </row>
    <row r="42" customFormat="false" ht="30" hidden="false" customHeight="true" outlineLevel="0" collapsed="false">
      <c r="A42" s="45" t="s">
        <v>113</v>
      </c>
      <c r="B42" s="46" t="s">
        <v>38</v>
      </c>
      <c r="C42" s="47" t="s">
        <v>200</v>
      </c>
      <c r="D42" s="48" t="s">
        <v>194</v>
      </c>
    </row>
    <row r="43" customFormat="false" ht="30" hidden="false" customHeight="true" outlineLevel="0" collapsed="false">
      <c r="A43" s="45" t="s">
        <v>113</v>
      </c>
      <c r="B43" s="46" t="s">
        <v>40</v>
      </c>
      <c r="C43" s="47" t="s">
        <v>201</v>
      </c>
      <c r="D43" s="48" t="s">
        <v>171</v>
      </c>
    </row>
    <row r="44" customFormat="false" ht="30" hidden="false" customHeight="true" outlineLevel="0" collapsed="false">
      <c r="A44" s="42" t="s">
        <v>118</v>
      </c>
      <c r="B44" s="43" t="s">
        <v>34</v>
      </c>
      <c r="C44" s="24" t="s">
        <v>202</v>
      </c>
      <c r="D44" s="44" t="s">
        <v>194</v>
      </c>
    </row>
    <row r="45" customFormat="false" ht="30" hidden="false" customHeight="true" outlineLevel="0" collapsed="false">
      <c r="A45" s="42" t="s">
        <v>118</v>
      </c>
      <c r="B45" s="43" t="s">
        <v>36</v>
      </c>
      <c r="C45" s="24" t="s">
        <v>203</v>
      </c>
      <c r="D45" s="44" t="s">
        <v>171</v>
      </c>
    </row>
    <row r="46" customFormat="false" ht="30" hidden="false" customHeight="true" outlineLevel="0" collapsed="false">
      <c r="A46" s="42" t="s">
        <v>118</v>
      </c>
      <c r="B46" s="43" t="s">
        <v>38</v>
      </c>
      <c r="C46" s="24" t="s">
        <v>204</v>
      </c>
      <c r="D46" s="44" t="s">
        <v>194</v>
      </c>
    </row>
    <row r="47" customFormat="false" ht="30" hidden="false" customHeight="true" outlineLevel="0" collapsed="false">
      <c r="A47" s="42" t="s">
        <v>118</v>
      </c>
      <c r="B47" s="43" t="s">
        <v>40</v>
      </c>
      <c r="C47" s="24" t="s">
        <v>205</v>
      </c>
      <c r="D47" s="44" t="s">
        <v>171</v>
      </c>
    </row>
    <row r="48" customFormat="false" ht="30" hidden="false" customHeight="true" outlineLevel="0" collapsed="false">
      <c r="A48" s="45" t="s">
        <v>123</v>
      </c>
      <c r="B48" s="46" t="s">
        <v>34</v>
      </c>
      <c r="C48" s="47" t="s">
        <v>206</v>
      </c>
      <c r="D48" s="48" t="s">
        <v>194</v>
      </c>
    </row>
    <row r="49" customFormat="false" ht="30" hidden="false" customHeight="true" outlineLevel="0" collapsed="false">
      <c r="A49" s="45" t="s">
        <v>123</v>
      </c>
      <c r="B49" s="46" t="s">
        <v>36</v>
      </c>
      <c r="C49" s="47" t="s">
        <v>207</v>
      </c>
      <c r="D49" s="48" t="s">
        <v>171</v>
      </c>
    </row>
    <row r="50" customFormat="false" ht="30" hidden="false" customHeight="true" outlineLevel="0" collapsed="false">
      <c r="A50" s="45" t="s">
        <v>123</v>
      </c>
      <c r="B50" s="46" t="s">
        <v>38</v>
      </c>
      <c r="C50" s="47" t="s">
        <v>208</v>
      </c>
      <c r="D50" s="48" t="s">
        <v>194</v>
      </c>
    </row>
    <row r="51" customFormat="false" ht="30" hidden="false" customHeight="true" outlineLevel="0" collapsed="false">
      <c r="A51" s="45" t="s">
        <v>123</v>
      </c>
      <c r="B51" s="46" t="s">
        <v>40</v>
      </c>
      <c r="C51" s="47" t="s">
        <v>209</v>
      </c>
      <c r="D51" s="48" t="s">
        <v>194</v>
      </c>
    </row>
    <row r="52" customFormat="false" ht="30" hidden="false" customHeight="true" outlineLevel="0" collapsed="false">
      <c r="A52" s="42" t="s">
        <v>128</v>
      </c>
      <c r="B52" s="43" t="s">
        <v>34</v>
      </c>
      <c r="C52" s="24" t="s">
        <v>210</v>
      </c>
      <c r="D52" s="44" t="s">
        <v>194</v>
      </c>
    </row>
    <row r="53" customFormat="false" ht="30" hidden="false" customHeight="true" outlineLevel="0" collapsed="false">
      <c r="A53" s="42" t="s">
        <v>128</v>
      </c>
      <c r="B53" s="43" t="s">
        <v>36</v>
      </c>
      <c r="C53" s="24" t="s">
        <v>211</v>
      </c>
      <c r="D53" s="44" t="s">
        <v>171</v>
      </c>
    </row>
    <row r="54" customFormat="false" ht="30" hidden="false" customHeight="true" outlineLevel="0" collapsed="false">
      <c r="A54" s="42" t="s">
        <v>128</v>
      </c>
      <c r="B54" s="43" t="s">
        <v>38</v>
      </c>
      <c r="C54" s="24" t="s">
        <v>212</v>
      </c>
      <c r="D54" s="44" t="s">
        <v>194</v>
      </c>
    </row>
    <row r="55" customFormat="false" ht="30" hidden="false" customHeight="true" outlineLevel="0" collapsed="false">
      <c r="A55" s="42" t="s">
        <v>128</v>
      </c>
      <c r="B55" s="43" t="s">
        <v>40</v>
      </c>
      <c r="C55" s="24" t="s">
        <v>213</v>
      </c>
      <c r="D55" s="44" t="s">
        <v>171</v>
      </c>
    </row>
    <row r="58" customFormat="false" ht="15" hidden="false" customHeight="false" outlineLevel="0" collapsed="false">
      <c r="A58" s="49" t="s">
        <v>214</v>
      </c>
      <c r="B58" s="50" t="s">
        <v>215</v>
      </c>
      <c r="C58" s="50"/>
      <c r="D58" s="50"/>
    </row>
    <row r="59" customFormat="false" ht="15" hidden="false" customHeight="false" outlineLevel="0" collapsed="false">
      <c r="A59" s="49" t="s">
        <v>216</v>
      </c>
      <c r="B59" s="51" t="s">
        <v>217</v>
      </c>
    </row>
    <row r="60" customFormat="false" ht="15" hidden="false" customHeight="false" outlineLevel="0" collapsed="false">
      <c r="A60" s="49" t="s">
        <v>218</v>
      </c>
      <c r="B60" s="51" t="s">
        <v>219</v>
      </c>
    </row>
  </sheetData>
  <mergeCells count="3">
    <mergeCell ref="A1:D1"/>
    <mergeCell ref="A2:D2"/>
    <mergeCell ref="B58:D5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2026-08-08T22:06:05Z</dcterms:created>
  <dc:creator>openpyxl</dc:creator>
  <dc:description/>
  <dc:language>en-US</dc:language>
  <cp:lastModifiedBy/>
  <dcterms:modified xsi:type="dcterms:W3CDTF">2026-08-08T22:06:05Z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