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Raw Data" sheetId="2" state="visible" r:id="rId4"/>
    <sheet name="Weights" sheetId="3" state="visible" r:id="rId5"/>
    <sheet name="Normalized Scores" sheetId="4" state="visible" r:id="rId6"/>
    <sheet name="Final Scores" sheetId="5" state="visible" r:id="rId7"/>
    <sheet name="Sensitivity" sheetId="6" state="visible" r:id="rId8"/>
    <sheet name="Sources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<sst xmlns="http://schemas.openxmlformats.org/spreadsheetml/2006/main" count="220" uniqueCount="136">
  <si>
    <t xml:space="preserve">The Global Travel Power Index 2026 — Raw Dataset</t>
  </si>
  <si>
    <t xml:space="preserve">AmerExperience Research – Issue 003 — Full underlying data, weights, and calculations behind the published ranking.</t>
  </si>
  <si>
    <t xml:space="preserve">HOW THIS WORKBOOK IS ORGANIZED</t>
  </si>
  <si>
    <t xml:space="preserve">1. Raw Data — every sourced input value, one row per destination. Flag columns mark each value as:</t>
  </si>
  <si>
    <t xml:space="preserve">   [D] = directly observed / published by the named source</t>
  </si>
  <si>
    <t xml:space="preserve">   [C] = calculated by AmerExperience from sourced inputs (formula and source disclosed in Sources sheet)</t>
  </si>
  <si>
    <t xml:space="preserve">   [I] = imputed at the median of the other known values, because no source was found for that cell</t>
  </si>
  <si>
    <t xml:space="preserve">2. Weights — the eight indicators and their weights (original design weight and the redistributed weight</t>
  </si>
  <si>
    <t xml:space="preserve">   actually used, after two indicators — Luxury Travel Appeal and Digital Destination Visibility — were</t>
  </si>
  <si>
    <t xml:space="preserve">   removed from the scored index for lack of a comparable dataset across all ten destinations).</t>
  </si>
  <si>
    <t xml:space="preserve">3. Normalized Scores — every raw value converted to a 0–10 scale via live formulas</t>
  </si>
  <si>
    <t xml:space="preserve">   (=value / MAX(range) * 10). Nothing here is hardcoded; change a Raw Data cell and this sheet recalculates.</t>
  </si>
  <si>
    <t xml:space="preserve">4. Final Scores — each indicator's weighted contribution (=Normalized * Weight / 10) and the total /100</t>
  </si>
  <si>
    <t xml:space="preserve">   score per destination, computed by formula, matching the published ranking.</t>
  </si>
  <si>
    <t xml:space="preserve">5. Sensitivity — two alternative weighting schemes (equal weights; Meetings indicator removed), computed</t>
  </si>
  <si>
    <t xml:space="preserve">   from the same Normalized Scores sheet, reproducing the sensitivity analysis in the published report.</t>
  </si>
  <si>
    <t xml:space="preserve">6. Sources — the named source, exact document, and URL behind every raw indicator.</t>
  </si>
  <si>
    <t xml:space="preserve">METHODOLOGY SUMMARY</t>
  </si>
  <si>
    <t xml:space="preserve">Ten destinations are scored on eight weighted indicators. Each indicator's top performer is normalized</t>
  </si>
  <si>
    <t xml:space="preserve">to 10.0; every other destination is scored proportionally. Indicator 2 (Tourism Economic Contribution)</t>
  </si>
  <si>
    <t xml:space="preserve">is a three-part composite: absolute WTTC contribution, contribution as % of GDP, and international</t>
  </si>
  <si>
    <t xml:space="preserve">visitor spending, each normalized separately and averaged. Weighted contributions sum to a total /100</t>
  </si>
  <si>
    <t xml:space="preserve">score per destination. Full narrative methodology, limitations, sensitivity analysis, and the</t>
  </si>
  <si>
    <t xml:space="preserve">pre-publication audit trail are published alongside this dataset at amerexperience.com.</t>
  </si>
  <si>
    <t xml:space="preserve">REPRODUCING A TOTAL SCORE BY HAND</t>
  </si>
  <si>
    <t xml:space="preserve">Total(destination) = SUM over 8 indicators of [ Normalized score (0-10) x Weight% / 10 ]</t>
  </si>
  <si>
    <t xml:space="preserve">Example — United States: see 'Final Scores' sheet, row for United States, column 'Total /100'.</t>
  </si>
  <si>
    <t xml:space="preserve">LICENSE</t>
  </si>
  <si>
    <t xml:space="preserve">(C) 2026 AmerExperience. This dataset may be used for research, journalism, and citation with</t>
  </si>
  <si>
    <t xml:space="preserve">attribution to AmerExperience Research, Issue 003 (amerexperience.com). Suggested citation:</t>
  </si>
  <si>
    <t xml:space="preserve">Pensikkala, L. (2026). The Global Travel Power Index 2026. AmerExperience Research.</t>
  </si>
  <si>
    <t xml:space="preserve">Destination</t>
  </si>
  <si>
    <t xml:space="preserve">Arrivals 2024 (M) [D]</t>
  </si>
  <si>
    <t xml:space="preserve">Econ: Abs $BN [D]</t>
  </si>
  <si>
    <t xml:space="preserve">Econ: % GDP</t>
  </si>
  <si>
    <t xml:space="preserve">% GDP Flag</t>
  </si>
  <si>
    <t xml:space="preserve">Econ: Receipts $BN</t>
  </si>
  <si>
    <t xml:space="preserve">Receipts Flag</t>
  </si>
  <si>
    <t xml:space="preserve">Air Connectivity Pillar (1-7) [D]</t>
  </si>
  <si>
    <t xml:space="preserve">Hotel/Tourist Svcs Pillar (1-7) [D]</t>
  </si>
  <si>
    <t xml:space="preserve">Business Travel Pillar (1-7) [D]</t>
  </si>
  <si>
    <t xml:space="preserve">Cultural: UNESCO Sites [D]</t>
  </si>
  <si>
    <t xml:space="preserve">Meetings 2023 (count)</t>
  </si>
  <si>
    <t xml:space="preserve">Meetings Flag</t>
  </si>
  <si>
    <t xml:space="preserve">Reputation: TTDI Score (1-7) [D]</t>
  </si>
  <si>
    <t xml:space="preserve">France</t>
  </si>
  <si>
    <t xml:space="preserve">D</t>
  </si>
  <si>
    <t xml:space="preserve">United States</t>
  </si>
  <si>
    <t xml:space="preserve">C</t>
  </si>
  <si>
    <t xml:space="preserve">Spain</t>
  </si>
  <si>
    <t xml:space="preserve">Italy</t>
  </si>
  <si>
    <t xml:space="preserve">Germany</t>
  </si>
  <si>
    <t xml:space="preserve">I</t>
  </si>
  <si>
    <t xml:space="preserve">United Kingdom</t>
  </si>
  <si>
    <t xml:space="preserve">Japan</t>
  </si>
  <si>
    <t xml:space="preserve">UAE</t>
  </si>
  <si>
    <t xml:space="preserve">Thailand</t>
  </si>
  <si>
    <t xml:space="preserve">Australia</t>
  </si>
  <si>
    <t xml:space="preserve">Flags: [D]=directly observed  [C]=calculated by AmerExperience  [I]=imputed at sample median. See Sources sheet for full citations.</t>
  </si>
  <si>
    <t xml:space="preserve">#</t>
  </si>
  <si>
    <t xml:space="preserve">Indicator</t>
  </si>
  <si>
    <t xml:space="preserve">Original Weight</t>
  </si>
  <si>
    <t xml:space="preserve">Redistributed Weight</t>
  </si>
  <si>
    <t xml:space="preserve">Source</t>
  </si>
  <si>
    <t xml:space="preserve">International visitor arrivals</t>
  </si>
  <si>
    <t xml:space="preserve">UN Tourism, World Tourism Barometer</t>
  </si>
  <si>
    <t xml:space="preserve">Tourism economic contribution (3-part composite)</t>
  </si>
  <si>
    <t xml:space="preserve">WTTC EIR 2025; UN Tourism receipts; IMF GDP data</t>
  </si>
  <si>
    <t xml:space="preserve">Air connectivity</t>
  </si>
  <si>
    <t xml:space="preserve">WEF TTDI 2024, Air Transport Infrastructure pillar</t>
  </si>
  <si>
    <t xml:space="preserve">Tourist services &amp; accommodation infrastructure</t>
  </si>
  <si>
    <t xml:space="preserve">WEF TTDI 2024, Tourist Services and Infrastructure pillar</t>
  </si>
  <si>
    <t xml:space="preserve">Business travel importance</t>
  </si>
  <si>
    <t xml:space="preserve">WEF TTDI 2024, Non-Leisure Resources pillar</t>
  </si>
  <si>
    <t xml:space="preserve">Cultural &amp; heritage influence</t>
  </si>
  <si>
    <t xml:space="preserve">UNESCO World Heritage List</t>
  </si>
  <si>
    <t xml:space="preserve">International meetings &amp; conventions</t>
  </si>
  <si>
    <t xml:space="preserve">ICCA Country Rankings 2023</t>
  </si>
  <si>
    <t xml:space="preserve">Long-term travel and tourism competitiveness</t>
  </si>
  <si>
    <t xml:space="preserve">WEF TTDI 2024, overall index score</t>
  </si>
  <si>
    <t xml:space="preserve">Total (redistributed)</t>
  </si>
  <si>
    <t xml:space="preserve">Note: Luxury Travel Appeal (orig. 10%) and Digital Destination Visibility (orig. 5%) were removed from the</t>
  </si>
  <si>
    <t xml:space="preserve">scored index — no comparable dataset was found across all ten destinations. Their combined 15% weight is</t>
  </si>
  <si>
    <t xml:space="preserve">redistributed proportionally across the remaining eight (divide each original weight by 0.85).</t>
  </si>
  <si>
    <t xml:space="preserve">Arrivals</t>
  </si>
  <si>
    <t xml:space="preserve">Econ: Abs sub-norm</t>
  </si>
  <si>
    <t xml:space="preserve">Econ: %GDP sub-norm</t>
  </si>
  <si>
    <t xml:space="preserve">Econ: Receipts sub-norm</t>
  </si>
  <si>
    <t xml:space="preserve">Econ Composite (avg of 3)</t>
  </si>
  <si>
    <t xml:space="preserve">Air Connectivity</t>
  </si>
  <si>
    <t xml:space="preserve">Hotel/Tourist Svcs</t>
  </si>
  <si>
    <t xml:space="preserve">Business Travel</t>
  </si>
  <si>
    <t xml:space="preserve">Cultural Heritage</t>
  </si>
  <si>
    <t xml:space="preserve">Meetings &amp; Conventions</t>
  </si>
  <si>
    <t xml:space="preserve">Long-Term Competitiveness</t>
  </si>
  <si>
    <t xml:space="preserve">Every cell in columns B-L is a live formula (raw value / MAX of column * 10). Column F averages columns C, D, E.</t>
  </si>
  <si>
    <t xml:space="preserve">Econ Composite</t>
  </si>
  <si>
    <t xml:space="preserve">Total /100</t>
  </si>
  <si>
    <t xml:space="preserve">Rank</t>
  </si>
  <si>
    <t xml:space="preserve">Every contribution = Normalized Score x Weight (fraction) x 10. Total = sum of 8 contributions. Rank = RANK() over Total column.</t>
  </si>
  <si>
    <t xml:space="preserve">These totals reproduce the published ranking exactly: United States 84.90, Spain 81.44, France 78.28 ... Thailand 42.42.</t>
  </si>
  <si>
    <t xml:space="preserve">Sensitivity Analysis — alternative weighting schemes, computed from the same Normalized Scores</t>
  </si>
  <si>
    <t xml:space="preserve">A. Equal weights (12.5% per indicator)</t>
  </si>
  <si>
    <t xml:space="preserve">Total /100 (equal-weight)</t>
  </si>
  <si>
    <t xml:space="preserve">B. International Meetings &amp; Conventions indicator removed (weight redistributed across remaining 7)</t>
  </si>
  <si>
    <t xml:space="preserve">Total /100 (meetings excluded)</t>
  </si>
  <si>
    <t xml:space="preserve">Both variants recompute directly from 'Normalized Scores' — change any Raw Data input and both sensitivity tables update.</t>
  </si>
  <si>
    <t xml:space="preserve">Sources</t>
  </si>
  <si>
    <t xml:space="preserve">Organization</t>
  </si>
  <si>
    <t xml:space="preserve">Document</t>
  </si>
  <si>
    <t xml:space="preserve">URL</t>
  </si>
  <si>
    <t xml:space="preserve">UN Tourism</t>
  </si>
  <si>
    <t xml:space="preserve">World Tourism Barometer, Vol. 23, No. 1 (Jan. 2025), Statistical Annex</t>
  </si>
  <si>
    <t xml:space="preserve">https://www.e-unwto.org/doi/pdf/10.18111/wtobarometereng.2025.23.1.1?download=true</t>
  </si>
  <si>
    <t xml:space="preserve">Tourism economic contribution (abs. $ and receipts)</t>
  </si>
  <si>
    <t xml:space="preserve">WTTC / UN Tourism</t>
  </si>
  <si>
    <t xml:space="preserve">WTTC Global Summit press release, Rome, Sept. 2025; country factsheets</t>
  </si>
  <si>
    <t xml:space="preserve">https://wttc.org/news/global-travel-and-tourism-surges-as-wttc-global-summit-opens-in-rome</t>
  </si>
  <si>
    <t xml:space="preserve">Tourism economic contribution (UAE % GDP)</t>
  </si>
  <si>
    <t xml:space="preserve">UAE Ministry of Economy &amp; Tourism</t>
  </si>
  <si>
    <t xml:space="preserve">Contribution of Travel &amp; Tourism to UAE GDP 2024</t>
  </si>
  <si>
    <t xml:space="preserve">https://www.moet.gov.ae/en/-/the-contribution-of-the-travel-and-tourism-sector-to-the-uae-s-g-1</t>
  </si>
  <si>
    <t xml:space="preserve">Tourism economic contribution (calculated % GDP denominators)</t>
  </si>
  <si>
    <t xml:space="preserve">IMF / Statista</t>
  </si>
  <si>
    <t xml:space="preserve">World Economic Outlook, nominal GDP by country, Oct. 2024 release</t>
  </si>
  <si>
    <t xml:space="preserve">https://www.statista.com/statistics/268173/ranking-of-the-20-countries-with-the-largest-gdp</t>
  </si>
  <si>
    <t xml:space="preserve">Air Connectivity; Tourist Services/Infrastructure; Business Travel; Long-Term Competitiveness</t>
  </si>
  <si>
    <t xml:space="preserve">World Economic Forum</t>
  </si>
  <si>
    <t xml:space="preserve">Travel &amp; Tourism Development Index 2024, full report</t>
  </si>
  <si>
    <t xml:space="preserve">https://www3.weforum.org/docs/WEF_Travel_and_Tourism_Development_Index_2024.pdf</t>
  </si>
  <si>
    <t xml:space="preserve">UNESCO World Heritage Centre</t>
  </si>
  <si>
    <t xml:space="preserve">World Heritage List</t>
  </si>
  <si>
    <t xml:space="preserve">https://whc.unesco.org/en/list/</t>
  </si>
  <si>
    <t xml:space="preserve">ICCA</t>
  </si>
  <si>
    <t xml:space="preserve">Business Analytics 2023 Country &amp; City Rankings, Public Abstract</t>
  </si>
  <si>
    <t xml:space="preserve">https://assets.simpleviewinc.com/simpleview/image/upload/v1/clients/iccaweb/ICCA_PA_Rankings_2024_2820ff6d-a13c-4c04-9555-82f0dee02fec.pdf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</si>
</sst>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%"/>
    <numFmt numFmtId="166" formatCode="0.0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F4858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2F485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777777"/>
      <name val="Arial"/>
      <family val="0"/>
      <charset val="1"/>
    </font>
    <font>
      <b val="true"/>
      <sz val="12"/>
      <color rgb="FF2F4858"/>
      <name val="Arial"/>
      <family val="0"/>
      <charset val="1"/>
    </font>
    <font>
      <b val="true"/>
      <sz val="14"/>
      <color rgb="FF2F4858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F4858"/>
        <bgColor rgb="FF55555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77777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F485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/>
    </row>
    <row r="5" customFormat="false" ht="15" hidden="false" customHeight="false" outlineLevel="0" collapsed="false">
      <c r="A5" s="4" t="s">
        <v>2</v>
      </c>
    </row>
    <row r="6" customFormat="false" ht="15" hidden="false" customHeight="false" outlineLevel="0" collapsed="false">
      <c r="A6" s="3" t="s">
        <v>3</v>
      </c>
    </row>
    <row r="7" customFormat="false" ht="15" hidden="false" customHeight="false" outlineLevel="0" collapsed="false">
      <c r="A7" s="3" t="s">
        <v>4</v>
      </c>
    </row>
    <row r="8" customFormat="false" ht="15" hidden="false" customHeight="false" outlineLevel="0" collapsed="false">
      <c r="A8" s="3" t="s">
        <v>5</v>
      </c>
    </row>
    <row r="9" customFormat="false" ht="15" hidden="false" customHeight="false" outlineLevel="0" collapsed="false">
      <c r="A9" s="3" t="s">
        <v>6</v>
      </c>
    </row>
    <row r="10" customFormat="false" ht="15" hidden="false" customHeight="false" outlineLevel="0" collapsed="false">
      <c r="A10" s="3" t="s">
        <v>7</v>
      </c>
    </row>
    <row r="11" customFormat="false" ht="15" hidden="false" customHeight="false" outlineLevel="0" collapsed="false">
      <c r="A11" s="3" t="s">
        <v>8</v>
      </c>
    </row>
    <row r="12" customFormat="false" ht="15" hidden="false" customHeight="false" outlineLevel="0" collapsed="false">
      <c r="A12" s="3" t="s">
        <v>9</v>
      </c>
    </row>
    <row r="13" customFormat="false" ht="15" hidden="false" customHeight="false" outlineLevel="0" collapsed="false">
      <c r="A13" s="3" t="s">
        <v>10</v>
      </c>
    </row>
    <row r="14" customFormat="false" ht="15" hidden="false" customHeight="false" outlineLevel="0" collapsed="false">
      <c r="A14" s="3" t="s">
        <v>11</v>
      </c>
    </row>
    <row r="15" customFormat="false" ht="15" hidden="false" customHeight="false" outlineLevel="0" collapsed="false">
      <c r="A15" s="3" t="s">
        <v>12</v>
      </c>
    </row>
    <row r="16" customFormat="false" ht="15" hidden="false" customHeight="false" outlineLevel="0" collapsed="false">
      <c r="A16" s="3" t="s">
        <v>13</v>
      </c>
    </row>
    <row r="17" customFormat="false" ht="15" hidden="false" customHeight="false" outlineLevel="0" collapsed="false">
      <c r="A17" s="3" t="s">
        <v>14</v>
      </c>
    </row>
    <row r="18" customFormat="false" ht="15" hidden="false" customHeight="false" outlineLevel="0" collapsed="false">
      <c r="A18" s="3" t="s">
        <v>15</v>
      </c>
    </row>
    <row r="19" customFormat="false" ht="15" hidden="false" customHeight="false" outlineLevel="0" collapsed="false">
      <c r="A19" s="3" t="s">
        <v>16</v>
      </c>
    </row>
    <row r="20" customFormat="false" ht="15" hidden="false" customHeight="false" outlineLevel="0" collapsed="false">
      <c r="A20" s="3"/>
    </row>
    <row r="21" customFormat="false" ht="15" hidden="false" customHeight="false" outlineLevel="0" collapsed="false">
      <c r="A21" s="4" t="s">
        <v>17</v>
      </c>
    </row>
    <row r="22" customFormat="false" ht="15" hidden="false" customHeight="false" outlineLevel="0" collapsed="false">
      <c r="A22" s="3" t="s">
        <v>18</v>
      </c>
    </row>
    <row r="23" customFormat="false" ht="15" hidden="false" customHeight="false" outlineLevel="0" collapsed="false">
      <c r="A23" s="3" t="s">
        <v>19</v>
      </c>
    </row>
    <row r="24" customFormat="false" ht="15" hidden="false" customHeight="false" outlineLevel="0" collapsed="false">
      <c r="A24" s="3" t="s">
        <v>20</v>
      </c>
    </row>
    <row r="25" customFormat="false" ht="15" hidden="false" customHeight="false" outlineLevel="0" collapsed="false">
      <c r="A25" s="3" t="s">
        <v>21</v>
      </c>
    </row>
    <row r="26" customFormat="false" ht="15" hidden="false" customHeight="false" outlineLevel="0" collapsed="false">
      <c r="A26" s="3" t="s">
        <v>22</v>
      </c>
    </row>
    <row r="27" customFormat="false" ht="15" hidden="false" customHeight="false" outlineLevel="0" collapsed="false">
      <c r="A27" s="3" t="s">
        <v>23</v>
      </c>
    </row>
    <row r="28" customFormat="false" ht="15" hidden="false" customHeight="false" outlineLevel="0" collapsed="false">
      <c r="A28" s="3"/>
    </row>
    <row r="29" customFormat="false" ht="15" hidden="false" customHeight="false" outlineLevel="0" collapsed="false">
      <c r="A29" s="4" t="s">
        <v>24</v>
      </c>
    </row>
    <row r="30" customFormat="false" ht="15" hidden="false" customHeight="false" outlineLevel="0" collapsed="false">
      <c r="A30" s="3" t="s">
        <v>25</v>
      </c>
    </row>
    <row r="31" customFormat="false" ht="15" hidden="false" customHeight="false" outlineLevel="0" collapsed="false">
      <c r="A31" s="3" t="s">
        <v>26</v>
      </c>
    </row>
    <row r="32" customFormat="false" ht="15" hidden="false" customHeight="false" outlineLevel="0" collapsed="false">
      <c r="A32" s="3"/>
    </row>
    <row r="33" customFormat="false" ht="15" hidden="false" customHeight="false" outlineLevel="0" collapsed="false">
      <c r="A33" s="4" t="s">
        <v>27</v>
      </c>
    </row>
    <row r="34" customFormat="false" ht="15" hidden="false" customHeight="false" outlineLevel="0" collapsed="false">
      <c r="A34" s="3" t="s">
        <v>28</v>
      </c>
    </row>
    <row r="35" customFormat="false" ht="15" hidden="false" customHeight="false" outlineLevel="0" collapsed="false">
      <c r="A35" s="3" t="s">
        <v>29</v>
      </c>
    </row>
    <row r="36" customFormat="false" ht="15" hidden="false" customHeight="false" outlineLevel="0" collapsed="false">
      <c r="A36" s="3" t="s">
        <v>30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4"/>
    <col collapsed="false" customWidth="true" hidden="false" outlineLevel="0" max="3" min="3" style="0" width="13"/>
    <col collapsed="false" customWidth="true" hidden="false" outlineLevel="0" max="4" min="4" style="0" width="10"/>
    <col collapsed="false" customWidth="true" hidden="false" outlineLevel="0" max="5" min="5" style="0" width="8"/>
    <col collapsed="false" customWidth="true" hidden="false" outlineLevel="0" max="6" min="6" style="0" width="12"/>
    <col collapsed="false" customWidth="true" hidden="false" outlineLevel="0" max="7" min="7" style="0" width="8"/>
    <col collapsed="false" customWidth="true" hidden="false" outlineLevel="0" max="10" min="8" style="0" width="16"/>
    <col collapsed="false" customWidth="true" hidden="false" outlineLevel="0" max="12" min="11" style="0" width="12"/>
    <col collapsed="false" customWidth="true" hidden="false" outlineLevel="0" max="13" min="13" style="0" width="8"/>
    <col collapsed="false" customWidth="true" hidden="false" outlineLevel="0" max="14" min="14" style="0" width="14"/>
  </cols>
  <sheetData>
    <row r="1" customFormat="false" ht="45" hidden="false" customHeight="true" outlineLevel="0" collapsed="false">
      <c r="A1" s="5" t="s">
        <v>31</v>
      </c>
      <c r="B1" s="5" t="s">
        <v>32</v>
      </c>
      <c r="C1" s="5" t="s">
        <v>33</v>
      </c>
      <c r="D1" s="5" t="s">
        <v>34</v>
      </c>
      <c r="E1" s="5" t="s">
        <v>35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40</v>
      </c>
      <c r="K1" s="5" t="s">
        <v>41</v>
      </c>
      <c r="L1" s="5" t="s">
        <v>42</v>
      </c>
      <c r="M1" s="5" t="s">
        <v>43</v>
      </c>
      <c r="N1" s="5" t="s">
        <v>44</v>
      </c>
    </row>
    <row r="2" customFormat="false" ht="15" hidden="false" customHeight="false" outlineLevel="0" collapsed="false">
      <c r="A2" s="6" t="s">
        <v>45</v>
      </c>
      <c r="B2" s="7" t="n">
        <v>102</v>
      </c>
      <c r="C2" s="7" t="n">
        <v>289.2</v>
      </c>
      <c r="D2" s="7" t="n">
        <v>9.1</v>
      </c>
      <c r="E2" s="8" t="s">
        <v>46</v>
      </c>
      <c r="F2" s="7" t="n">
        <v>77.1</v>
      </c>
      <c r="G2" s="8" t="s">
        <v>46</v>
      </c>
      <c r="H2" s="7" t="n">
        <v>5.49</v>
      </c>
      <c r="I2" s="7" t="n">
        <v>5.03</v>
      </c>
      <c r="J2" s="7" t="n">
        <v>5.07</v>
      </c>
      <c r="K2" s="7" t="n">
        <v>54</v>
      </c>
      <c r="L2" s="7" t="n">
        <v>472</v>
      </c>
      <c r="M2" s="8" t="s">
        <v>46</v>
      </c>
      <c r="N2" s="7" t="n">
        <v>5.07</v>
      </c>
    </row>
    <row r="3" customFormat="false" ht="15" hidden="false" customHeight="false" outlineLevel="0" collapsed="false">
      <c r="A3" s="6" t="s">
        <v>47</v>
      </c>
      <c r="B3" s="7" t="n">
        <v>72.4</v>
      </c>
      <c r="C3" s="7" t="n">
        <v>2600</v>
      </c>
      <c r="D3" s="7" t="n">
        <v>8.91</v>
      </c>
      <c r="E3" s="8" t="s">
        <v>48</v>
      </c>
      <c r="F3" s="7" t="n">
        <v>215</v>
      </c>
      <c r="G3" s="8" t="s">
        <v>46</v>
      </c>
      <c r="H3" s="7" t="n">
        <v>6.15</v>
      </c>
      <c r="I3" s="7" t="n">
        <v>5.46</v>
      </c>
      <c r="J3" s="7" t="n">
        <v>6.23</v>
      </c>
      <c r="K3" s="7" t="n">
        <v>26</v>
      </c>
      <c r="L3" s="7" t="n">
        <v>690</v>
      </c>
      <c r="M3" s="8" t="s">
        <v>46</v>
      </c>
      <c r="N3" s="7" t="n">
        <v>5.24</v>
      </c>
    </row>
    <row r="4" customFormat="false" ht="15" hidden="false" customHeight="false" outlineLevel="0" collapsed="false">
      <c r="A4" s="6" t="s">
        <v>49</v>
      </c>
      <c r="B4" s="7" t="n">
        <v>93.8</v>
      </c>
      <c r="C4" s="7" t="n">
        <v>270</v>
      </c>
      <c r="D4" s="7" t="n">
        <v>15.6</v>
      </c>
      <c r="E4" s="8" t="s">
        <v>46</v>
      </c>
      <c r="F4" s="7" t="n">
        <v>106.5</v>
      </c>
      <c r="G4" s="8" t="s">
        <v>46</v>
      </c>
      <c r="H4" s="7" t="n">
        <v>6.06</v>
      </c>
      <c r="I4" s="7" t="n">
        <v>5.46</v>
      </c>
      <c r="J4" s="7" t="n">
        <v>4.81</v>
      </c>
      <c r="K4" s="7" t="n">
        <v>50</v>
      </c>
      <c r="L4" s="7" t="n">
        <v>505</v>
      </c>
      <c r="M4" s="8" t="s">
        <v>46</v>
      </c>
      <c r="N4" s="7" t="n">
        <v>5.18</v>
      </c>
    </row>
    <row r="5" customFormat="false" ht="15" hidden="false" customHeight="false" outlineLevel="0" collapsed="false">
      <c r="A5" s="6" t="s">
        <v>50</v>
      </c>
      <c r="B5" s="7" t="n">
        <v>57.9</v>
      </c>
      <c r="C5" s="7" t="n">
        <v>248.3</v>
      </c>
      <c r="D5" s="7" t="n">
        <v>10.45</v>
      </c>
      <c r="E5" s="8" t="s">
        <v>48</v>
      </c>
      <c r="F5" s="7" t="n">
        <v>58.7</v>
      </c>
      <c r="G5" s="8" t="s">
        <v>46</v>
      </c>
      <c r="H5" s="7" t="n">
        <v>5.24</v>
      </c>
      <c r="I5" s="7" t="n">
        <v>4.6</v>
      </c>
      <c r="J5" s="7" t="n">
        <v>4.23</v>
      </c>
      <c r="K5" s="7" t="n">
        <v>61</v>
      </c>
      <c r="L5" s="7" t="n">
        <v>553</v>
      </c>
      <c r="M5" s="8" t="s">
        <v>46</v>
      </c>
      <c r="N5" s="7" t="n">
        <v>4.9</v>
      </c>
    </row>
    <row r="6" customFormat="false" ht="15" hidden="false" customHeight="false" outlineLevel="0" collapsed="false">
      <c r="A6" s="6" t="s">
        <v>51</v>
      </c>
      <c r="B6" s="7" t="n">
        <v>37.5</v>
      </c>
      <c r="C6" s="7" t="n">
        <v>525</v>
      </c>
      <c r="D6" s="7" t="n">
        <v>11.15</v>
      </c>
      <c r="E6" s="8" t="s">
        <v>48</v>
      </c>
      <c r="F6" s="7" t="n">
        <v>67.9</v>
      </c>
      <c r="G6" s="8" t="s">
        <v>52</v>
      </c>
      <c r="H6" s="7" t="n">
        <v>5.35</v>
      </c>
      <c r="I6" s="7" t="n">
        <v>3.56</v>
      </c>
      <c r="J6" s="7" t="n">
        <v>5.27</v>
      </c>
      <c r="K6" s="7" t="n">
        <v>54</v>
      </c>
      <c r="L6" s="7" t="n">
        <v>463</v>
      </c>
      <c r="M6" s="8" t="s">
        <v>46</v>
      </c>
      <c r="N6" s="7" t="n">
        <v>5</v>
      </c>
    </row>
    <row r="7" customFormat="false" ht="15" hidden="false" customHeight="false" outlineLevel="0" collapsed="false">
      <c r="A7" s="6" t="s">
        <v>53</v>
      </c>
      <c r="B7" s="7" t="n">
        <v>41.8</v>
      </c>
      <c r="C7" s="7" t="n">
        <v>367</v>
      </c>
      <c r="D7" s="7" t="n">
        <v>10.23</v>
      </c>
      <c r="E7" s="8" t="s">
        <v>48</v>
      </c>
      <c r="F7" s="7" t="n">
        <v>84.5</v>
      </c>
      <c r="G7" s="8" t="s">
        <v>46</v>
      </c>
      <c r="H7" s="7" t="n">
        <v>5.85</v>
      </c>
      <c r="I7" s="7" t="n">
        <v>4.07</v>
      </c>
      <c r="J7" s="7" t="n">
        <v>6.22</v>
      </c>
      <c r="K7" s="7" t="n">
        <v>35</v>
      </c>
      <c r="L7" s="7" t="n">
        <v>425</v>
      </c>
      <c r="M7" s="8" t="s">
        <v>46</v>
      </c>
      <c r="N7" s="7" t="n">
        <v>4.96</v>
      </c>
    </row>
    <row r="8" customFormat="false" ht="15" hidden="false" customHeight="false" outlineLevel="0" collapsed="false">
      <c r="A8" s="6" t="s">
        <v>54</v>
      </c>
      <c r="B8" s="7" t="n">
        <v>36.9</v>
      </c>
      <c r="C8" s="7" t="n">
        <v>310.5</v>
      </c>
      <c r="D8" s="7" t="n">
        <v>7.63</v>
      </c>
      <c r="E8" s="8" t="s">
        <v>48</v>
      </c>
      <c r="F8" s="7" t="n">
        <v>67.9</v>
      </c>
      <c r="G8" s="8" t="s">
        <v>52</v>
      </c>
      <c r="H8" s="7" t="n">
        <v>5.34</v>
      </c>
      <c r="I8" s="7" t="n">
        <v>2.93</v>
      </c>
      <c r="J8" s="7" t="n">
        <v>5.93</v>
      </c>
      <c r="K8" s="7" t="n">
        <v>26</v>
      </c>
      <c r="L8" s="7" t="n">
        <v>363</v>
      </c>
      <c r="M8" s="8" t="s">
        <v>46</v>
      </c>
      <c r="N8" s="7" t="n">
        <v>5.09</v>
      </c>
    </row>
    <row r="9" customFormat="false" ht="15" hidden="false" customHeight="false" outlineLevel="0" collapsed="false">
      <c r="A9" s="6" t="s">
        <v>55</v>
      </c>
      <c r="B9" s="7" t="n">
        <v>18.72</v>
      </c>
      <c r="C9" s="7" t="n">
        <v>70</v>
      </c>
      <c r="D9" s="7" t="n">
        <v>13</v>
      </c>
      <c r="E9" s="8" t="s">
        <v>46</v>
      </c>
      <c r="F9" s="7" t="n">
        <v>45.5</v>
      </c>
      <c r="G9" s="8" t="s">
        <v>46</v>
      </c>
      <c r="H9" s="7" t="n">
        <v>6.52</v>
      </c>
      <c r="I9" s="7" t="n">
        <v>5.48</v>
      </c>
      <c r="J9" s="7" t="n">
        <v>3.84</v>
      </c>
      <c r="K9" s="7" t="n">
        <v>2</v>
      </c>
      <c r="L9" s="7" t="n">
        <v>92</v>
      </c>
      <c r="M9" s="8" t="s">
        <v>46</v>
      </c>
      <c r="N9" s="7" t="n">
        <v>4.62</v>
      </c>
    </row>
    <row r="10" customFormat="false" ht="15" hidden="false" customHeight="false" outlineLevel="0" collapsed="false">
      <c r="A10" s="6" t="s">
        <v>56</v>
      </c>
      <c r="B10" s="7" t="n">
        <v>35.5</v>
      </c>
      <c r="C10" s="7" t="n">
        <v>67.3</v>
      </c>
      <c r="D10" s="7" t="n">
        <v>12.8</v>
      </c>
      <c r="E10" s="8" t="s">
        <v>46</v>
      </c>
      <c r="F10" s="7" t="n">
        <v>47.9</v>
      </c>
      <c r="G10" s="8" t="s">
        <v>46</v>
      </c>
      <c r="H10" s="7" t="n">
        <v>4.89</v>
      </c>
      <c r="I10" s="7" t="n">
        <v>2.18</v>
      </c>
      <c r="J10" s="7" t="n">
        <v>4.17</v>
      </c>
      <c r="K10" s="7" t="n">
        <v>8</v>
      </c>
      <c r="L10" s="7" t="n">
        <v>143</v>
      </c>
      <c r="M10" s="8" t="s">
        <v>46</v>
      </c>
      <c r="N10" s="7" t="n">
        <v>4.12</v>
      </c>
    </row>
    <row r="11" customFormat="false" ht="15" hidden="false" customHeight="false" outlineLevel="0" collapsed="false">
      <c r="A11" s="6" t="s">
        <v>57</v>
      </c>
      <c r="B11" s="7" t="n">
        <v>7.63</v>
      </c>
      <c r="C11" s="7" t="n">
        <v>297</v>
      </c>
      <c r="D11" s="7" t="n">
        <v>10</v>
      </c>
      <c r="E11" s="8" t="s">
        <v>46</v>
      </c>
      <c r="F11" s="7" t="n">
        <v>32.1</v>
      </c>
      <c r="G11" s="8" t="s">
        <v>46</v>
      </c>
      <c r="H11" s="7" t="n">
        <v>5.23</v>
      </c>
      <c r="I11" s="7" t="n">
        <v>4.62</v>
      </c>
      <c r="J11" s="7" t="n">
        <v>5.09</v>
      </c>
      <c r="K11" s="7" t="n">
        <v>21</v>
      </c>
      <c r="L11" s="7" t="n">
        <v>219</v>
      </c>
      <c r="M11" s="8" t="s">
        <v>46</v>
      </c>
      <c r="N11" s="7" t="n">
        <v>5</v>
      </c>
    </row>
    <row r="13" customFormat="false" ht="15" hidden="false" customHeight="false" outlineLevel="0" collapsed="false">
      <c r="A13" s="9" t="s">
        <v>58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46"/>
    <col collapsed="false" customWidth="true" hidden="false" outlineLevel="0" max="3" min="3" style="0" width="15"/>
    <col collapsed="false" customWidth="true" hidden="false" outlineLevel="0" max="4" min="4" style="0" width="18"/>
    <col collapsed="false" customWidth="true" hidden="false" outlineLevel="0" max="5" min="5" style="0" width="46"/>
  </cols>
  <sheetData>
    <row r="1" customFormat="false" ht="23.85" hidden="false" customHeight="false" outlineLevel="0" collapsed="false">
      <c r="A1" s="5" t="s">
        <v>59</v>
      </c>
      <c r="B1" s="5" t="s">
        <v>60</v>
      </c>
      <c r="C1" s="5" t="s">
        <v>61</v>
      </c>
      <c r="D1" s="5" t="s">
        <v>62</v>
      </c>
      <c r="E1" s="5" t="s">
        <v>63</v>
      </c>
    </row>
    <row r="2" customFormat="false" ht="15" hidden="false" customHeight="false" outlineLevel="0" collapsed="false">
      <c r="A2" s="6" t="n">
        <v>1</v>
      </c>
      <c r="B2" s="10" t="s">
        <v>64</v>
      </c>
      <c r="C2" s="11" t="n">
        <v>0.15</v>
      </c>
      <c r="D2" s="11" t="n">
        <f aca="false">C2/0.85</f>
        <v>0.176470588235294</v>
      </c>
      <c r="E2" s="10" t="s">
        <v>65</v>
      </c>
    </row>
    <row r="3" customFormat="false" ht="15" hidden="false" customHeight="false" outlineLevel="0" collapsed="false">
      <c r="A3" s="6" t="n">
        <v>2</v>
      </c>
      <c r="B3" s="10" t="s">
        <v>66</v>
      </c>
      <c r="C3" s="11" t="n">
        <v>0.15</v>
      </c>
      <c r="D3" s="11" t="n">
        <f aca="false">C3/0.85</f>
        <v>0.176470588235294</v>
      </c>
      <c r="E3" s="10" t="s">
        <v>67</v>
      </c>
    </row>
    <row r="4" customFormat="false" ht="15" hidden="false" customHeight="false" outlineLevel="0" collapsed="false">
      <c r="A4" s="6" t="n">
        <v>3</v>
      </c>
      <c r="B4" s="10" t="s">
        <v>68</v>
      </c>
      <c r="C4" s="11" t="n">
        <v>0.1</v>
      </c>
      <c r="D4" s="11" t="n">
        <f aca="false">C4/0.85</f>
        <v>0.117647058823529</v>
      </c>
      <c r="E4" s="10" t="s">
        <v>69</v>
      </c>
    </row>
    <row r="5" customFormat="false" ht="23.85" hidden="false" customHeight="false" outlineLevel="0" collapsed="false">
      <c r="A5" s="6" t="n">
        <v>4</v>
      </c>
      <c r="B5" s="10" t="s">
        <v>70</v>
      </c>
      <c r="C5" s="11" t="n">
        <v>0.1</v>
      </c>
      <c r="D5" s="11" t="n">
        <f aca="false">C5/0.85</f>
        <v>0.117647058823529</v>
      </c>
      <c r="E5" s="10" t="s">
        <v>71</v>
      </c>
    </row>
    <row r="6" customFormat="false" ht="15" hidden="false" customHeight="false" outlineLevel="0" collapsed="false">
      <c r="A6" s="6" t="n">
        <v>5</v>
      </c>
      <c r="B6" s="10" t="s">
        <v>72</v>
      </c>
      <c r="C6" s="11" t="n">
        <v>0.1</v>
      </c>
      <c r="D6" s="11" t="n">
        <f aca="false">C6/0.85</f>
        <v>0.117647058823529</v>
      </c>
      <c r="E6" s="10" t="s">
        <v>73</v>
      </c>
    </row>
    <row r="7" customFormat="false" ht="15" hidden="false" customHeight="false" outlineLevel="0" collapsed="false">
      <c r="A7" s="6" t="n">
        <v>6</v>
      </c>
      <c r="B7" s="10" t="s">
        <v>74</v>
      </c>
      <c r="C7" s="11" t="n">
        <v>0.1</v>
      </c>
      <c r="D7" s="11" t="n">
        <f aca="false">C7/0.85</f>
        <v>0.117647058823529</v>
      </c>
      <c r="E7" s="10" t="s">
        <v>75</v>
      </c>
    </row>
    <row r="8" customFormat="false" ht="15" hidden="false" customHeight="false" outlineLevel="0" collapsed="false">
      <c r="A8" s="6" t="n">
        <v>7</v>
      </c>
      <c r="B8" s="10" t="s">
        <v>76</v>
      </c>
      <c r="C8" s="11" t="n">
        <v>0.1</v>
      </c>
      <c r="D8" s="11" t="n">
        <f aca="false">C8/0.85</f>
        <v>0.117647058823529</v>
      </c>
      <c r="E8" s="10" t="s">
        <v>77</v>
      </c>
    </row>
    <row r="9" customFormat="false" ht="15" hidden="false" customHeight="false" outlineLevel="0" collapsed="false">
      <c r="A9" s="6" t="n">
        <v>8</v>
      </c>
      <c r="B9" s="10" t="s">
        <v>78</v>
      </c>
      <c r="C9" s="11" t="n">
        <v>0.05</v>
      </c>
      <c r="D9" s="11" t="n">
        <f aca="false">C9/0.85</f>
        <v>0.0588235294117647</v>
      </c>
      <c r="E9" s="10" t="s">
        <v>79</v>
      </c>
    </row>
    <row r="11" customFormat="false" ht="15" hidden="false" customHeight="false" outlineLevel="0" collapsed="false">
      <c r="B11" s="12" t="s">
        <v>80</v>
      </c>
      <c r="D11" s="13" t="n">
        <f aca="false">SUM(D2:D9)</f>
        <v>1</v>
      </c>
    </row>
    <row r="13" customFormat="false" ht="15" hidden="false" customHeight="false" outlineLevel="0" collapsed="false">
      <c r="A13" s="9" t="s">
        <v>81</v>
      </c>
    </row>
    <row r="14" customFormat="false" ht="15" hidden="false" customHeight="false" outlineLevel="0" collapsed="false">
      <c r="A14" s="9" t="s">
        <v>82</v>
      </c>
    </row>
    <row r="15" customFormat="false" ht="15" hidden="false" customHeight="false" outlineLevel="0" collapsed="false">
      <c r="A15" s="9" t="s">
        <v>83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0"/>
    <col collapsed="false" customWidth="true" hidden="false" outlineLevel="0" max="4" min="3" style="0" width="14"/>
    <col collapsed="false" customWidth="true" hidden="false" outlineLevel="0" max="5" min="5" style="0" width="15"/>
    <col collapsed="false" customWidth="true" hidden="false" outlineLevel="0" max="6" min="6" style="0" width="16"/>
    <col collapsed="false" customWidth="true" hidden="false" outlineLevel="0" max="10" min="7" style="0" width="12"/>
    <col collapsed="false" customWidth="true" hidden="false" outlineLevel="0" max="11" min="11" style="0" width="14"/>
    <col collapsed="false" customWidth="true" hidden="false" outlineLevel="0" max="12" min="12" style="0" width="16"/>
  </cols>
  <sheetData>
    <row r="1" customFormat="false" ht="39.75" hidden="false" customHeight="true" outlineLevel="0" collapsed="false">
      <c r="A1" s="5" t="s">
        <v>31</v>
      </c>
      <c r="B1" s="5" t="s">
        <v>84</v>
      </c>
      <c r="C1" s="5" t="s">
        <v>85</v>
      </c>
      <c r="D1" s="5" t="s">
        <v>86</v>
      </c>
      <c r="E1" s="5" t="s">
        <v>87</v>
      </c>
      <c r="F1" s="5" t="s">
        <v>88</v>
      </c>
      <c r="G1" s="5" t="s">
        <v>89</v>
      </c>
      <c r="H1" s="5" t="s">
        <v>90</v>
      </c>
      <c r="I1" s="5" t="s">
        <v>91</v>
      </c>
      <c r="J1" s="5" t="s">
        <v>92</v>
      </c>
      <c r="K1" s="5" t="s">
        <v>93</v>
      </c>
      <c r="L1" s="5" t="s">
        <v>94</v>
      </c>
    </row>
    <row r="2" customFormat="false" ht="15" hidden="false" customHeight="false" outlineLevel="0" collapsed="false">
      <c r="A2" s="6" t="s">
        <v>45</v>
      </c>
      <c r="B2" s="14" t="n">
        <f aca="false">'Raw Data'!B2/MAX('Raw Data'!$B$2:$B$11)*10</f>
        <v>10</v>
      </c>
      <c r="C2" s="14" t="n">
        <f aca="false">'Raw Data'!C2/MAX('Raw Data'!$C$2:$C$11)*10</f>
        <v>1.11230769230769</v>
      </c>
      <c r="D2" s="14" t="n">
        <f aca="false">'Raw Data'!D2/MAX('Raw Data'!$D$2:$D$11)*10</f>
        <v>5.83333333333333</v>
      </c>
      <c r="E2" s="14" t="n">
        <f aca="false">'Raw Data'!F2/MAX('Raw Data'!$F$2:$F$11)*10</f>
        <v>3.58604651162791</v>
      </c>
      <c r="F2" s="14" t="n">
        <f aca="false">AVERAGE(C2:E2)</f>
        <v>3.51056251242298</v>
      </c>
      <c r="G2" s="14" t="n">
        <f aca="false">'Raw Data'!H2/MAX('Raw Data'!$H$2:$H$11)*10</f>
        <v>8.42024539877301</v>
      </c>
      <c r="H2" s="14" t="n">
        <f aca="false">'Raw Data'!I2/MAX('Raw Data'!$I$2:$I$11)*10</f>
        <v>9.17883211678832</v>
      </c>
      <c r="I2" s="14" t="n">
        <f aca="false">'Raw Data'!J2/MAX('Raw Data'!$J$2:$J$11)*10</f>
        <v>8.13804173354735</v>
      </c>
      <c r="J2" s="14" t="n">
        <f aca="false">'Raw Data'!K2/MAX('Raw Data'!$K$2:$K$11)*10</f>
        <v>8.85245901639344</v>
      </c>
      <c r="K2" s="14" t="n">
        <f aca="false">'Raw Data'!L2/MAX('Raw Data'!$L$2:$L$11)*10</f>
        <v>6.84057971014493</v>
      </c>
      <c r="L2" s="14" t="n">
        <f aca="false">'Raw Data'!N2/MAX('Raw Data'!$N$2:$N$11)*10</f>
        <v>9.67557251908397</v>
      </c>
    </row>
    <row r="3" customFormat="false" ht="15" hidden="false" customHeight="false" outlineLevel="0" collapsed="false">
      <c r="A3" s="6" t="s">
        <v>47</v>
      </c>
      <c r="B3" s="14" t="n">
        <f aca="false">'Raw Data'!B3/MAX('Raw Data'!$B$2:$B$11)*10</f>
        <v>7.09803921568628</v>
      </c>
      <c r="C3" s="14" t="n">
        <f aca="false">'Raw Data'!C3/MAX('Raw Data'!$C$2:$C$11)*10</f>
        <v>10</v>
      </c>
      <c r="D3" s="14" t="n">
        <f aca="false">'Raw Data'!D3/MAX('Raw Data'!$D$2:$D$11)*10</f>
        <v>5.71153846153846</v>
      </c>
      <c r="E3" s="14" t="n">
        <f aca="false">'Raw Data'!F3/MAX('Raw Data'!$F$2:$F$11)*10</f>
        <v>10</v>
      </c>
      <c r="F3" s="14" t="n">
        <f aca="false">AVERAGE(C3:E3)</f>
        <v>8.57051282051282</v>
      </c>
      <c r="G3" s="14" t="n">
        <f aca="false">'Raw Data'!H3/MAX('Raw Data'!$H$2:$H$11)*10</f>
        <v>9.43251533742332</v>
      </c>
      <c r="H3" s="14" t="n">
        <f aca="false">'Raw Data'!I3/MAX('Raw Data'!$I$2:$I$11)*10</f>
        <v>9.96350364963504</v>
      </c>
      <c r="I3" s="14" t="n">
        <f aca="false">'Raw Data'!J3/MAX('Raw Data'!$J$2:$J$11)*10</f>
        <v>10</v>
      </c>
      <c r="J3" s="14" t="n">
        <f aca="false">'Raw Data'!K3/MAX('Raw Data'!$K$2:$K$11)*10</f>
        <v>4.26229508196721</v>
      </c>
      <c r="K3" s="14" t="n">
        <f aca="false">'Raw Data'!L3/MAX('Raw Data'!$L$2:$L$11)*10</f>
        <v>10</v>
      </c>
      <c r="L3" s="14" t="n">
        <f aca="false">'Raw Data'!N3/MAX('Raw Data'!$N$2:$N$11)*10</f>
        <v>10</v>
      </c>
    </row>
    <row r="4" customFormat="false" ht="15" hidden="false" customHeight="false" outlineLevel="0" collapsed="false">
      <c r="A4" s="6" t="s">
        <v>49</v>
      </c>
      <c r="B4" s="14" t="n">
        <f aca="false">'Raw Data'!B4/MAX('Raw Data'!$B$2:$B$11)*10</f>
        <v>9.19607843137255</v>
      </c>
      <c r="C4" s="14" t="n">
        <f aca="false">'Raw Data'!C4/MAX('Raw Data'!$C$2:$C$11)*10</f>
        <v>1.03846153846154</v>
      </c>
      <c r="D4" s="14" t="n">
        <f aca="false">'Raw Data'!D4/MAX('Raw Data'!$D$2:$D$11)*10</f>
        <v>10</v>
      </c>
      <c r="E4" s="14" t="n">
        <f aca="false">'Raw Data'!F4/MAX('Raw Data'!$F$2:$F$11)*10</f>
        <v>4.95348837209302</v>
      </c>
      <c r="F4" s="14" t="n">
        <f aca="false">AVERAGE(C4:E4)</f>
        <v>5.33064997018485</v>
      </c>
      <c r="G4" s="14" t="n">
        <f aca="false">'Raw Data'!H4/MAX('Raw Data'!$H$2:$H$11)*10</f>
        <v>9.29447852760736</v>
      </c>
      <c r="H4" s="14" t="n">
        <f aca="false">'Raw Data'!I4/MAX('Raw Data'!$I$2:$I$11)*10</f>
        <v>9.96350364963504</v>
      </c>
      <c r="I4" s="14" t="n">
        <f aca="false">'Raw Data'!J4/MAX('Raw Data'!$J$2:$J$11)*10</f>
        <v>7.7207062600321</v>
      </c>
      <c r="J4" s="14" t="n">
        <f aca="false">'Raw Data'!K4/MAX('Raw Data'!$K$2:$K$11)*10</f>
        <v>8.19672131147541</v>
      </c>
      <c r="K4" s="14" t="n">
        <f aca="false">'Raw Data'!L4/MAX('Raw Data'!$L$2:$L$11)*10</f>
        <v>7.31884057971015</v>
      </c>
      <c r="L4" s="14" t="n">
        <f aca="false">'Raw Data'!N4/MAX('Raw Data'!$N$2:$N$11)*10</f>
        <v>9.88549618320611</v>
      </c>
    </row>
    <row r="5" customFormat="false" ht="15" hidden="false" customHeight="false" outlineLevel="0" collapsed="false">
      <c r="A5" s="6" t="s">
        <v>50</v>
      </c>
      <c r="B5" s="14" t="n">
        <f aca="false">'Raw Data'!B5/MAX('Raw Data'!$B$2:$B$11)*10</f>
        <v>5.67647058823529</v>
      </c>
      <c r="C5" s="14" t="n">
        <f aca="false">'Raw Data'!C5/MAX('Raw Data'!$C$2:$C$11)*10</f>
        <v>0.955</v>
      </c>
      <c r="D5" s="14" t="n">
        <f aca="false">'Raw Data'!D5/MAX('Raw Data'!$D$2:$D$11)*10</f>
        <v>6.69871794871795</v>
      </c>
      <c r="E5" s="14" t="n">
        <f aca="false">'Raw Data'!F5/MAX('Raw Data'!$F$2:$F$11)*10</f>
        <v>2.73023255813953</v>
      </c>
      <c r="F5" s="14" t="n">
        <f aca="false">AVERAGE(C5:E5)</f>
        <v>3.46131683561916</v>
      </c>
      <c r="G5" s="14" t="n">
        <f aca="false">'Raw Data'!H5/MAX('Raw Data'!$H$2:$H$11)*10</f>
        <v>8.03680981595092</v>
      </c>
      <c r="H5" s="14" t="n">
        <f aca="false">'Raw Data'!I5/MAX('Raw Data'!$I$2:$I$11)*10</f>
        <v>8.3941605839416</v>
      </c>
      <c r="I5" s="14" t="n">
        <f aca="false">'Raw Data'!J5/MAX('Raw Data'!$J$2:$J$11)*10</f>
        <v>6.78972712680578</v>
      </c>
      <c r="J5" s="14" t="n">
        <f aca="false">'Raw Data'!K5/MAX('Raw Data'!$K$2:$K$11)*10</f>
        <v>10</v>
      </c>
      <c r="K5" s="14" t="n">
        <f aca="false">'Raw Data'!L5/MAX('Raw Data'!$L$2:$L$11)*10</f>
        <v>8.01449275362319</v>
      </c>
      <c r="L5" s="14" t="n">
        <f aca="false">'Raw Data'!N5/MAX('Raw Data'!$N$2:$N$11)*10</f>
        <v>9.35114503816794</v>
      </c>
    </row>
    <row r="6" customFormat="false" ht="15" hidden="false" customHeight="false" outlineLevel="0" collapsed="false">
      <c r="A6" s="6" t="s">
        <v>51</v>
      </c>
      <c r="B6" s="14" t="n">
        <f aca="false">'Raw Data'!B6/MAX('Raw Data'!$B$2:$B$11)*10</f>
        <v>3.67647058823529</v>
      </c>
      <c r="C6" s="14" t="n">
        <f aca="false">'Raw Data'!C6/MAX('Raw Data'!$C$2:$C$11)*10</f>
        <v>2.01923076923077</v>
      </c>
      <c r="D6" s="14" t="n">
        <f aca="false">'Raw Data'!D6/MAX('Raw Data'!$D$2:$D$11)*10</f>
        <v>7.1474358974359</v>
      </c>
      <c r="E6" s="14" t="n">
        <f aca="false">'Raw Data'!F6/MAX('Raw Data'!$F$2:$F$11)*10</f>
        <v>3.15813953488372</v>
      </c>
      <c r="F6" s="14" t="n">
        <f aca="false">AVERAGE(C6:E6)</f>
        <v>4.10826873385013</v>
      </c>
      <c r="G6" s="14" t="n">
        <f aca="false">'Raw Data'!H6/MAX('Raw Data'!$H$2:$H$11)*10</f>
        <v>8.20552147239264</v>
      </c>
      <c r="H6" s="14" t="n">
        <f aca="false">'Raw Data'!I6/MAX('Raw Data'!$I$2:$I$11)*10</f>
        <v>6.4963503649635</v>
      </c>
      <c r="I6" s="14" t="n">
        <f aca="false">'Raw Data'!J6/MAX('Raw Data'!$J$2:$J$11)*10</f>
        <v>8.45906902086677</v>
      </c>
      <c r="J6" s="14" t="n">
        <f aca="false">'Raw Data'!K6/MAX('Raw Data'!$K$2:$K$11)*10</f>
        <v>8.85245901639344</v>
      </c>
      <c r="K6" s="14" t="n">
        <f aca="false">'Raw Data'!L6/MAX('Raw Data'!$L$2:$L$11)*10</f>
        <v>6.71014492753623</v>
      </c>
      <c r="L6" s="14" t="n">
        <f aca="false">'Raw Data'!N6/MAX('Raw Data'!$N$2:$N$11)*10</f>
        <v>9.54198473282443</v>
      </c>
    </row>
    <row r="7" customFormat="false" ht="15" hidden="false" customHeight="false" outlineLevel="0" collapsed="false">
      <c r="A7" s="6" t="s">
        <v>53</v>
      </c>
      <c r="B7" s="14" t="n">
        <f aca="false">'Raw Data'!B7/MAX('Raw Data'!$B$2:$B$11)*10</f>
        <v>4.09803921568627</v>
      </c>
      <c r="C7" s="14" t="n">
        <f aca="false">'Raw Data'!C7/MAX('Raw Data'!$C$2:$C$11)*10</f>
        <v>1.41153846153846</v>
      </c>
      <c r="D7" s="14" t="n">
        <f aca="false">'Raw Data'!D7/MAX('Raw Data'!$D$2:$D$11)*10</f>
        <v>6.55769230769231</v>
      </c>
      <c r="E7" s="14" t="n">
        <f aca="false">'Raw Data'!F7/MAX('Raw Data'!$F$2:$F$11)*10</f>
        <v>3.93023255813953</v>
      </c>
      <c r="F7" s="14" t="n">
        <f aca="false">AVERAGE(C7:E7)</f>
        <v>3.9664877757901</v>
      </c>
      <c r="G7" s="14" t="n">
        <f aca="false">'Raw Data'!H7/MAX('Raw Data'!$H$2:$H$11)*10</f>
        <v>8.97239263803681</v>
      </c>
      <c r="H7" s="14" t="n">
        <f aca="false">'Raw Data'!I7/MAX('Raw Data'!$I$2:$I$11)*10</f>
        <v>7.42700729927007</v>
      </c>
      <c r="I7" s="14" t="n">
        <f aca="false">'Raw Data'!J7/MAX('Raw Data'!$J$2:$J$11)*10</f>
        <v>9.98394863563403</v>
      </c>
      <c r="J7" s="14" t="n">
        <f aca="false">'Raw Data'!K7/MAX('Raw Data'!$K$2:$K$11)*10</f>
        <v>5.73770491803279</v>
      </c>
      <c r="K7" s="14" t="n">
        <f aca="false">'Raw Data'!L7/MAX('Raw Data'!$L$2:$L$11)*10</f>
        <v>6.15942028985507</v>
      </c>
      <c r="L7" s="14" t="n">
        <f aca="false">'Raw Data'!N7/MAX('Raw Data'!$N$2:$N$11)*10</f>
        <v>9.46564885496183</v>
      </c>
    </row>
    <row r="8" customFormat="false" ht="15" hidden="false" customHeight="false" outlineLevel="0" collapsed="false">
      <c r="A8" s="6" t="s">
        <v>54</v>
      </c>
      <c r="B8" s="14" t="n">
        <f aca="false">'Raw Data'!B8/MAX('Raw Data'!$B$2:$B$11)*10</f>
        <v>3.61764705882353</v>
      </c>
      <c r="C8" s="14" t="n">
        <f aca="false">'Raw Data'!C8/MAX('Raw Data'!$C$2:$C$11)*10</f>
        <v>1.19423076923077</v>
      </c>
      <c r="D8" s="14" t="n">
        <f aca="false">'Raw Data'!D8/MAX('Raw Data'!$D$2:$D$11)*10</f>
        <v>4.89102564102564</v>
      </c>
      <c r="E8" s="14" t="n">
        <f aca="false">'Raw Data'!F8/MAX('Raw Data'!$F$2:$F$11)*10</f>
        <v>3.15813953488372</v>
      </c>
      <c r="F8" s="14" t="n">
        <f aca="false">AVERAGE(C8:E8)</f>
        <v>3.08113198171338</v>
      </c>
      <c r="G8" s="14" t="n">
        <f aca="false">'Raw Data'!H8/MAX('Raw Data'!$H$2:$H$11)*10</f>
        <v>8.19018404907976</v>
      </c>
      <c r="H8" s="14" t="n">
        <f aca="false">'Raw Data'!I8/MAX('Raw Data'!$I$2:$I$11)*10</f>
        <v>5.34671532846715</v>
      </c>
      <c r="I8" s="14" t="n">
        <f aca="false">'Raw Data'!J8/MAX('Raw Data'!$J$2:$J$11)*10</f>
        <v>9.51845906902087</v>
      </c>
      <c r="J8" s="14" t="n">
        <f aca="false">'Raw Data'!K8/MAX('Raw Data'!$K$2:$K$11)*10</f>
        <v>4.26229508196721</v>
      </c>
      <c r="K8" s="14" t="n">
        <f aca="false">'Raw Data'!L8/MAX('Raw Data'!$L$2:$L$11)*10</f>
        <v>5.26086956521739</v>
      </c>
      <c r="L8" s="14" t="n">
        <f aca="false">'Raw Data'!N8/MAX('Raw Data'!$N$2:$N$11)*10</f>
        <v>9.71374045801527</v>
      </c>
    </row>
    <row r="9" customFormat="false" ht="15" hidden="false" customHeight="false" outlineLevel="0" collapsed="false">
      <c r="A9" s="6" t="s">
        <v>55</v>
      </c>
      <c r="B9" s="14" t="n">
        <f aca="false">'Raw Data'!B9/MAX('Raw Data'!$B$2:$B$11)*10</f>
        <v>1.83529411764706</v>
      </c>
      <c r="C9" s="14" t="n">
        <f aca="false">'Raw Data'!C9/MAX('Raw Data'!$C$2:$C$11)*10</f>
        <v>0.269230769230769</v>
      </c>
      <c r="D9" s="14" t="n">
        <f aca="false">'Raw Data'!D9/MAX('Raw Data'!$D$2:$D$11)*10</f>
        <v>8.33333333333333</v>
      </c>
      <c r="E9" s="14" t="n">
        <f aca="false">'Raw Data'!F9/MAX('Raw Data'!$F$2:$F$11)*10</f>
        <v>2.11627906976744</v>
      </c>
      <c r="F9" s="14" t="n">
        <f aca="false">AVERAGE(C9:E9)</f>
        <v>3.57294772411052</v>
      </c>
      <c r="G9" s="14" t="n">
        <f aca="false">'Raw Data'!H9/MAX('Raw Data'!$H$2:$H$11)*10</f>
        <v>10</v>
      </c>
      <c r="H9" s="14" t="n">
        <f aca="false">'Raw Data'!I9/MAX('Raw Data'!$I$2:$I$11)*10</f>
        <v>10</v>
      </c>
      <c r="I9" s="14" t="n">
        <f aca="false">'Raw Data'!J9/MAX('Raw Data'!$J$2:$J$11)*10</f>
        <v>6.16372391653291</v>
      </c>
      <c r="J9" s="14" t="n">
        <f aca="false">'Raw Data'!K9/MAX('Raw Data'!$K$2:$K$11)*10</f>
        <v>0.327868852459016</v>
      </c>
      <c r="K9" s="14" t="n">
        <f aca="false">'Raw Data'!L9/MAX('Raw Data'!$L$2:$L$11)*10</f>
        <v>1.33333333333333</v>
      </c>
      <c r="L9" s="14" t="n">
        <f aca="false">'Raw Data'!N9/MAX('Raw Data'!$N$2:$N$11)*10</f>
        <v>8.81679389312977</v>
      </c>
    </row>
    <row r="10" customFormat="false" ht="15" hidden="false" customHeight="false" outlineLevel="0" collapsed="false">
      <c r="A10" s="6" t="s">
        <v>56</v>
      </c>
      <c r="B10" s="14" t="n">
        <f aca="false">'Raw Data'!B10/MAX('Raw Data'!$B$2:$B$11)*10</f>
        <v>3.48039215686275</v>
      </c>
      <c r="C10" s="14" t="n">
        <f aca="false">'Raw Data'!C10/MAX('Raw Data'!$C$2:$C$11)*10</f>
        <v>0.258846153846154</v>
      </c>
      <c r="D10" s="14" t="n">
        <f aca="false">'Raw Data'!D10/MAX('Raw Data'!$D$2:$D$11)*10</f>
        <v>8.20512820512821</v>
      </c>
      <c r="E10" s="14" t="n">
        <f aca="false">'Raw Data'!F10/MAX('Raw Data'!$F$2:$F$11)*10</f>
        <v>2.22790697674419</v>
      </c>
      <c r="F10" s="14" t="n">
        <f aca="false">AVERAGE(C10:E10)</f>
        <v>3.56396044523952</v>
      </c>
      <c r="G10" s="14" t="n">
        <f aca="false">'Raw Data'!H10/MAX('Raw Data'!$H$2:$H$11)*10</f>
        <v>7.5</v>
      </c>
      <c r="H10" s="14" t="n">
        <f aca="false">'Raw Data'!I10/MAX('Raw Data'!$I$2:$I$11)*10</f>
        <v>3.97810218978102</v>
      </c>
      <c r="I10" s="14" t="n">
        <f aca="false">'Raw Data'!J10/MAX('Raw Data'!$J$2:$J$11)*10</f>
        <v>6.69341894060995</v>
      </c>
      <c r="J10" s="14" t="n">
        <f aca="false">'Raw Data'!K10/MAX('Raw Data'!$K$2:$K$11)*10</f>
        <v>1.31147540983607</v>
      </c>
      <c r="K10" s="14" t="n">
        <f aca="false">'Raw Data'!L10/MAX('Raw Data'!$L$2:$L$11)*10</f>
        <v>2.07246376811594</v>
      </c>
      <c r="L10" s="14" t="n">
        <f aca="false">'Raw Data'!N10/MAX('Raw Data'!$N$2:$N$11)*10</f>
        <v>7.86259541984733</v>
      </c>
    </row>
    <row r="11" customFormat="false" ht="15" hidden="false" customHeight="false" outlineLevel="0" collapsed="false">
      <c r="A11" s="6" t="s">
        <v>57</v>
      </c>
      <c r="B11" s="14" t="n">
        <f aca="false">'Raw Data'!B11/MAX('Raw Data'!$B$2:$B$11)*10</f>
        <v>0.748039215686275</v>
      </c>
      <c r="C11" s="14" t="n">
        <f aca="false">'Raw Data'!C11/MAX('Raw Data'!$C$2:$C$11)*10</f>
        <v>1.14230769230769</v>
      </c>
      <c r="D11" s="14" t="n">
        <f aca="false">'Raw Data'!D11/MAX('Raw Data'!$D$2:$D$11)*10</f>
        <v>6.41025641025641</v>
      </c>
      <c r="E11" s="14" t="n">
        <f aca="false">'Raw Data'!F11/MAX('Raw Data'!$F$2:$F$11)*10</f>
        <v>1.49302325581395</v>
      </c>
      <c r="F11" s="14" t="n">
        <f aca="false">AVERAGE(C11:E11)</f>
        <v>3.01519578612602</v>
      </c>
      <c r="G11" s="14" t="n">
        <f aca="false">'Raw Data'!H11/MAX('Raw Data'!$H$2:$H$11)*10</f>
        <v>8.02147239263804</v>
      </c>
      <c r="H11" s="14" t="n">
        <f aca="false">'Raw Data'!I11/MAX('Raw Data'!$I$2:$I$11)*10</f>
        <v>8.43065693430657</v>
      </c>
      <c r="I11" s="14" t="n">
        <f aca="false">'Raw Data'!J11/MAX('Raw Data'!$J$2:$J$11)*10</f>
        <v>8.17014446227929</v>
      </c>
      <c r="J11" s="14" t="n">
        <f aca="false">'Raw Data'!K11/MAX('Raw Data'!$K$2:$K$11)*10</f>
        <v>3.44262295081967</v>
      </c>
      <c r="K11" s="14" t="n">
        <f aca="false">'Raw Data'!L11/MAX('Raw Data'!$L$2:$L$11)*10</f>
        <v>3.17391304347826</v>
      </c>
      <c r="L11" s="14" t="n">
        <f aca="false">'Raw Data'!N11/MAX('Raw Data'!$N$2:$N$11)*10</f>
        <v>9.54198473282443</v>
      </c>
    </row>
    <row r="13" customFormat="false" ht="15" hidden="false" customHeight="false" outlineLevel="0" collapsed="false">
      <c r="A13" s="9" t="s">
        <v>95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1"/>
    <col collapsed="false" customWidth="true" hidden="false" outlineLevel="0" max="7" min="3" style="0" width="14"/>
    <col collapsed="false" customWidth="true" hidden="false" outlineLevel="0" max="8" min="8" style="0" width="16"/>
    <col collapsed="false" customWidth="true" hidden="false" outlineLevel="0" max="9" min="9" style="0" width="18"/>
    <col collapsed="false" customWidth="true" hidden="false" outlineLevel="0" max="10" min="10" style="0" width="11"/>
    <col collapsed="false" customWidth="true" hidden="false" outlineLevel="0" max="11" min="11" style="0" width="8"/>
  </cols>
  <sheetData>
    <row r="1" customFormat="false" ht="39.75" hidden="false" customHeight="true" outlineLevel="0" collapsed="false">
      <c r="A1" s="5" t="s">
        <v>31</v>
      </c>
      <c r="B1" s="5" t="s">
        <v>84</v>
      </c>
      <c r="C1" s="5" t="s">
        <v>96</v>
      </c>
      <c r="D1" s="5" t="s">
        <v>89</v>
      </c>
      <c r="E1" s="5" t="s">
        <v>90</v>
      </c>
      <c r="F1" s="5" t="s">
        <v>91</v>
      </c>
      <c r="G1" s="5" t="s">
        <v>92</v>
      </c>
      <c r="H1" s="5" t="s">
        <v>93</v>
      </c>
      <c r="I1" s="5" t="s">
        <v>94</v>
      </c>
      <c r="J1" s="5" t="s">
        <v>97</v>
      </c>
      <c r="K1" s="5" t="s">
        <v>98</v>
      </c>
    </row>
    <row r="2" customFormat="false" ht="15" hidden="false" customHeight="false" outlineLevel="0" collapsed="false">
      <c r="A2" s="6" t="s">
        <v>45</v>
      </c>
      <c r="B2" s="14" t="n">
        <f aca="false">'Normalized Scores'!B2*Weights!$D$2*10</f>
        <v>17.6470588235294</v>
      </c>
      <c r="C2" s="14" t="n">
        <f aca="false">'Normalized Scores'!F2*Weights!$D$3*10</f>
        <v>6.19511031604055</v>
      </c>
      <c r="D2" s="14" t="n">
        <f aca="false">'Normalized Scores'!G2*Weights!$D$4*10</f>
        <v>9.90617105738001</v>
      </c>
      <c r="E2" s="14" t="n">
        <f aca="false">'Normalized Scores'!H2*Weights!$D$5*10</f>
        <v>10.798626019751</v>
      </c>
      <c r="F2" s="14" t="n">
        <f aca="false">'Normalized Scores'!I2*Weights!$D$6*10</f>
        <v>9.57416674534982</v>
      </c>
      <c r="G2" s="14" t="n">
        <f aca="false">'Normalized Scores'!J2*Weights!$D$7*10</f>
        <v>10.4146576663452</v>
      </c>
      <c r="H2" s="14" t="n">
        <f aca="false">'Normalized Scores'!K2*Weights!$D$8*10</f>
        <v>8.04774083546462</v>
      </c>
      <c r="I2" s="14" t="n">
        <f aca="false">'Normalized Scores'!L2*Weights!$D$9*10</f>
        <v>5.69151324651998</v>
      </c>
      <c r="J2" s="15" t="n">
        <f aca="false">SUM(B2:I2)</f>
        <v>78.2750447103806</v>
      </c>
      <c r="K2" s="6" t="n">
        <f aca="false">RANK(J2,$J$2:$J$11,0)</f>
        <v>3</v>
      </c>
    </row>
    <row r="3" customFormat="false" ht="15" hidden="false" customHeight="false" outlineLevel="0" collapsed="false">
      <c r="A3" s="6" t="s">
        <v>47</v>
      </c>
      <c r="B3" s="14" t="n">
        <f aca="false">'Normalized Scores'!B3*Weights!$D$2*10</f>
        <v>12.5259515570934</v>
      </c>
      <c r="C3" s="14" t="n">
        <f aca="false">'Normalized Scores'!F3*Weights!$D$3*10</f>
        <v>15.1244343891403</v>
      </c>
      <c r="D3" s="14" t="n">
        <f aca="false">'Normalized Scores'!G3*Weights!$D$4*10</f>
        <v>11.0970768675568</v>
      </c>
      <c r="E3" s="14" t="n">
        <f aca="false">'Normalized Scores'!H3*Weights!$D$5*10</f>
        <v>11.7217689995706</v>
      </c>
      <c r="F3" s="14" t="n">
        <f aca="false">'Normalized Scores'!I3*Weights!$D$6*10</f>
        <v>11.7647058823529</v>
      </c>
      <c r="G3" s="14" t="n">
        <f aca="false">'Normalized Scores'!J3*Weights!$D$7*10</f>
        <v>5.01446480231437</v>
      </c>
      <c r="H3" s="14" t="n">
        <f aca="false">'Normalized Scores'!K3*Weights!$D$8*10</f>
        <v>11.7647058823529</v>
      </c>
      <c r="I3" s="14" t="n">
        <f aca="false">'Normalized Scores'!L3*Weights!$D$9*10</f>
        <v>5.88235294117647</v>
      </c>
      <c r="J3" s="15" t="n">
        <f aca="false">SUM(B3:I3)</f>
        <v>84.8954613215579</v>
      </c>
      <c r="K3" s="6" t="n">
        <f aca="false">RANK(J3,$J$2:$J$11,0)</f>
        <v>1</v>
      </c>
    </row>
    <row r="4" customFormat="false" ht="15" hidden="false" customHeight="false" outlineLevel="0" collapsed="false">
      <c r="A4" s="6" t="s">
        <v>49</v>
      </c>
      <c r="B4" s="14" t="n">
        <f aca="false">'Normalized Scores'!B4*Weights!$D$2*10</f>
        <v>16.2283737024221</v>
      </c>
      <c r="C4" s="14" t="n">
        <f aca="false">'Normalized Scores'!F4*Weights!$D$3*10</f>
        <v>9.40702935914974</v>
      </c>
      <c r="D4" s="14" t="n">
        <f aca="false">'Normalized Scores'!G4*Weights!$D$4*10</f>
        <v>10.9346806207145</v>
      </c>
      <c r="E4" s="14" t="n">
        <f aca="false">'Normalized Scores'!H4*Weights!$D$5*10</f>
        <v>11.7217689995706</v>
      </c>
      <c r="F4" s="14" t="n">
        <f aca="false">'Normalized Scores'!I4*Weights!$D$6*10</f>
        <v>9.08318383533189</v>
      </c>
      <c r="G4" s="14" t="n">
        <f aca="false">'Normalized Scores'!J4*Weights!$D$7*10</f>
        <v>9.64320154291225</v>
      </c>
      <c r="H4" s="14" t="n">
        <f aca="false">'Normalized Scores'!K4*Weights!$D$8*10</f>
        <v>8.61040068201194</v>
      </c>
      <c r="I4" s="14" t="n">
        <f aca="false">'Normalized Scores'!L4*Weights!$D$9*10</f>
        <v>5.81499775482712</v>
      </c>
      <c r="J4" s="15" t="n">
        <f aca="false">SUM(B4:I4)</f>
        <v>81.4436364969403</v>
      </c>
      <c r="K4" s="6" t="n">
        <f aca="false">RANK(J4,$J$2:$J$11,0)</f>
        <v>2</v>
      </c>
    </row>
    <row r="5" customFormat="false" ht="15" hidden="false" customHeight="false" outlineLevel="0" collapsed="false">
      <c r="A5" s="6" t="s">
        <v>50</v>
      </c>
      <c r="B5" s="14" t="n">
        <f aca="false">'Normalized Scores'!B5*Weights!$D$2*10</f>
        <v>10.0173010380623</v>
      </c>
      <c r="C5" s="14" t="n">
        <f aca="false">'Normalized Scores'!F5*Weights!$D$3*10</f>
        <v>6.1082061805044</v>
      </c>
      <c r="D5" s="14" t="n">
        <f aca="false">'Normalized Scores'!G5*Weights!$D$4*10</f>
        <v>9.45507037170697</v>
      </c>
      <c r="E5" s="14" t="n">
        <f aca="false">'Normalized Scores'!H5*Weights!$D$5*10</f>
        <v>9.8754830399313</v>
      </c>
      <c r="F5" s="14" t="n">
        <f aca="false">'Normalized Scores'!I5*Weights!$D$6*10</f>
        <v>7.98791426683033</v>
      </c>
      <c r="G5" s="14" t="n">
        <f aca="false">'Normalized Scores'!J5*Weights!$D$7*10</f>
        <v>11.7647058823529</v>
      </c>
      <c r="H5" s="14" t="n">
        <f aca="false">'Normalized Scores'!K5*Weights!$D$8*10</f>
        <v>9.42881500426257</v>
      </c>
      <c r="I5" s="14" t="n">
        <f aca="false">'Normalized Scores'!L5*Weights!$D$9*10</f>
        <v>5.50067355186349</v>
      </c>
      <c r="J5" s="15" t="n">
        <f aca="false">SUM(B5:I5)</f>
        <v>70.1381693355143</v>
      </c>
      <c r="K5" s="6" t="n">
        <f aca="false">RANK(J5,$J$2:$J$11,0)</f>
        <v>4</v>
      </c>
    </row>
    <row r="6" customFormat="false" ht="15" hidden="false" customHeight="false" outlineLevel="0" collapsed="false">
      <c r="A6" s="6" t="s">
        <v>51</v>
      </c>
      <c r="B6" s="14" t="n">
        <f aca="false">'Normalized Scores'!B6*Weights!$D$2*10</f>
        <v>6.4878892733564</v>
      </c>
      <c r="C6" s="14" t="n">
        <f aca="false">'Normalized Scores'!F6*Weights!$D$3*10</f>
        <v>7.24988600091199</v>
      </c>
      <c r="D6" s="14" t="n">
        <f aca="false">'Normalized Scores'!G6*Weights!$D$4*10</f>
        <v>9.6535546734031</v>
      </c>
      <c r="E6" s="14" t="n">
        <f aca="false">'Normalized Scores'!H6*Weights!$D$5*10</f>
        <v>7.64276513525118</v>
      </c>
      <c r="F6" s="14" t="n">
        <f aca="false">'Normalized Scores'!I6*Weights!$D$6*10</f>
        <v>9.95184590690209</v>
      </c>
      <c r="G6" s="14" t="n">
        <f aca="false">'Normalized Scores'!J6*Weights!$D$7*10</f>
        <v>10.4146576663452</v>
      </c>
      <c r="H6" s="14" t="n">
        <f aca="false">'Normalized Scores'!K6*Weights!$D$8*10</f>
        <v>7.89428815004263</v>
      </c>
      <c r="I6" s="14" t="n">
        <f aca="false">'Normalized Scores'!L6*Weights!$D$9*10</f>
        <v>5.61293219577907</v>
      </c>
      <c r="J6" s="15" t="n">
        <f aca="false">SUM(B6:I6)</f>
        <v>64.9078190019917</v>
      </c>
      <c r="K6" s="6" t="n">
        <f aca="false">RANK(J6,$J$2:$J$11,0)</f>
        <v>5</v>
      </c>
    </row>
    <row r="7" customFormat="false" ht="15" hidden="false" customHeight="false" outlineLevel="0" collapsed="false">
      <c r="A7" s="6" t="s">
        <v>53</v>
      </c>
      <c r="B7" s="14" t="n">
        <f aca="false">'Normalized Scores'!B7*Weights!$D$2*10</f>
        <v>7.2318339100346</v>
      </c>
      <c r="C7" s="14" t="n">
        <f aca="false">'Normalized Scores'!F7*Weights!$D$3*10</f>
        <v>6.99968431021783</v>
      </c>
      <c r="D7" s="14" t="n">
        <f aca="false">'Normalized Scores'!G7*Weights!$D$4*10</f>
        <v>10.5557560447492</v>
      </c>
      <c r="E7" s="14" t="n">
        <f aca="false">'Normalized Scores'!H7*Weights!$D$5*10</f>
        <v>8.73765564620009</v>
      </c>
      <c r="F7" s="14" t="n">
        <f aca="false">'Normalized Scores'!I7*Weights!$D$6*10</f>
        <v>11.7458219242753</v>
      </c>
      <c r="G7" s="14" t="n">
        <f aca="false">'Normalized Scores'!J7*Weights!$D$7*10</f>
        <v>6.75024108003857</v>
      </c>
      <c r="H7" s="14" t="n">
        <f aca="false">'Normalized Scores'!K7*Weights!$D$8*10</f>
        <v>7.2463768115942</v>
      </c>
      <c r="I7" s="14" t="n">
        <f aca="false">'Normalized Scores'!L7*Weights!$D$9*10</f>
        <v>5.56802873821284</v>
      </c>
      <c r="J7" s="15" t="n">
        <f aca="false">SUM(B7:I7)</f>
        <v>64.8353984653227</v>
      </c>
      <c r="K7" s="6" t="n">
        <f aca="false">RANK(J7,$J$2:$J$11,0)</f>
        <v>6</v>
      </c>
    </row>
    <row r="8" customFormat="false" ht="15" hidden="false" customHeight="false" outlineLevel="0" collapsed="false">
      <c r="A8" s="6" t="s">
        <v>54</v>
      </c>
      <c r="B8" s="14" t="n">
        <f aca="false">'Normalized Scores'!B8*Weights!$D$2*10</f>
        <v>6.3840830449827</v>
      </c>
      <c r="C8" s="14" t="n">
        <f aca="false">'Normalized Scores'!F8*Weights!$D$3*10</f>
        <v>5.43729173243537</v>
      </c>
      <c r="D8" s="14" t="n">
        <f aca="false">'Normalized Scores'!G8*Weights!$D$4*10</f>
        <v>9.63551064597619</v>
      </c>
      <c r="E8" s="14" t="n">
        <f aca="false">'Normalized Scores'!H8*Weights!$D$5*10</f>
        <v>6.29025332760842</v>
      </c>
      <c r="F8" s="14" t="n">
        <f aca="false">'Normalized Scores'!I8*Weights!$D$6*10</f>
        <v>11.1981871400246</v>
      </c>
      <c r="G8" s="14" t="n">
        <f aca="false">'Normalized Scores'!J8*Weights!$D$7*10</f>
        <v>5.01446480231437</v>
      </c>
      <c r="H8" s="14" t="n">
        <f aca="false">'Normalized Scores'!K8*Weights!$D$8*10</f>
        <v>6.18925831202046</v>
      </c>
      <c r="I8" s="14" t="n">
        <f aca="false">'Normalized Scores'!L8*Weights!$D$9*10</f>
        <v>5.7139649753031</v>
      </c>
      <c r="J8" s="15" t="n">
        <f aca="false">SUM(B8:I8)</f>
        <v>55.8630139806651</v>
      </c>
      <c r="K8" s="6" t="n">
        <f aca="false">RANK(J8,$J$2:$J$11,0)</f>
        <v>7</v>
      </c>
    </row>
    <row r="9" customFormat="false" ht="15" hidden="false" customHeight="false" outlineLevel="0" collapsed="false">
      <c r="A9" s="6" t="s">
        <v>55</v>
      </c>
      <c r="B9" s="14" t="n">
        <f aca="false">'Normalized Scores'!B9*Weights!$D$2*10</f>
        <v>3.23875432525952</v>
      </c>
      <c r="C9" s="14" t="n">
        <f aca="false">'Normalized Scores'!F9*Weights!$D$3*10</f>
        <v>6.30520186607738</v>
      </c>
      <c r="D9" s="14" t="n">
        <f aca="false">'Normalized Scores'!G9*Weights!$D$4*10</f>
        <v>11.7647058823529</v>
      </c>
      <c r="E9" s="14" t="n">
        <f aca="false">'Normalized Scores'!H9*Weights!$D$5*10</f>
        <v>11.7647058823529</v>
      </c>
      <c r="F9" s="14" t="n">
        <f aca="false">'Normalized Scores'!I9*Weights!$D$6*10</f>
        <v>7.25143990180342</v>
      </c>
      <c r="G9" s="14" t="n">
        <f aca="false">'Normalized Scores'!J9*Weights!$D$7*10</f>
        <v>0.38572806171649</v>
      </c>
      <c r="H9" s="14" t="n">
        <f aca="false">'Normalized Scores'!K9*Weights!$D$8*10</f>
        <v>1.56862745098039</v>
      </c>
      <c r="I9" s="14" t="n">
        <f aca="false">'Normalized Scores'!L9*Weights!$D$9*10</f>
        <v>5.18634934889986</v>
      </c>
      <c r="J9" s="15" t="n">
        <f aca="false">SUM(B9:I9)</f>
        <v>47.465512719443</v>
      </c>
      <c r="K9" s="6" t="n">
        <f aca="false">RANK(J9,$J$2:$J$11,0)</f>
        <v>9</v>
      </c>
    </row>
    <row r="10" customFormat="false" ht="15" hidden="false" customHeight="false" outlineLevel="0" collapsed="false">
      <c r="A10" s="6" t="s">
        <v>56</v>
      </c>
      <c r="B10" s="14" t="n">
        <f aca="false">'Normalized Scores'!B10*Weights!$D$2*10</f>
        <v>6.14186851211073</v>
      </c>
      <c r="C10" s="14" t="n">
        <f aca="false">'Normalized Scores'!F10*Weights!$D$3*10</f>
        <v>6.28934196218738</v>
      </c>
      <c r="D10" s="14" t="n">
        <f aca="false">'Normalized Scores'!G10*Weights!$D$4*10</f>
        <v>8.82352941176471</v>
      </c>
      <c r="E10" s="14" t="n">
        <f aca="false">'Normalized Scores'!H10*Weights!$D$5*10</f>
        <v>4.68012022327179</v>
      </c>
      <c r="F10" s="14" t="n">
        <f aca="false">'Normalized Scores'!I10*Weights!$D$6*10</f>
        <v>7.87461051836465</v>
      </c>
      <c r="G10" s="14" t="n">
        <f aca="false">'Normalized Scores'!J10*Weights!$D$7*10</f>
        <v>1.54291224686596</v>
      </c>
      <c r="H10" s="14" t="n">
        <f aca="false">'Normalized Scores'!K10*Weights!$D$8*10</f>
        <v>2.4381926683717</v>
      </c>
      <c r="I10" s="14" t="n">
        <f aca="false">'Normalized Scores'!L10*Weights!$D$9*10</f>
        <v>4.62505612932196</v>
      </c>
      <c r="J10" s="15" t="n">
        <f aca="false">SUM(B10:I10)</f>
        <v>42.4156316722589</v>
      </c>
      <c r="K10" s="6" t="n">
        <f aca="false">RANK(J10,$J$2:$J$11,0)</f>
        <v>10</v>
      </c>
    </row>
    <row r="11" customFormat="false" ht="15" hidden="false" customHeight="false" outlineLevel="0" collapsed="false">
      <c r="A11" s="6" t="s">
        <v>57</v>
      </c>
      <c r="B11" s="14" t="n">
        <f aca="false">'Normalized Scores'!B11*Weights!$D$2*10</f>
        <v>1.32006920415225</v>
      </c>
      <c r="C11" s="14" t="n">
        <f aca="false">'Normalized Scores'!F11*Weights!$D$3*10</f>
        <v>5.32093374022239</v>
      </c>
      <c r="D11" s="14" t="n">
        <f aca="false">'Normalized Scores'!G11*Weights!$D$4*10</f>
        <v>9.43702634428005</v>
      </c>
      <c r="E11" s="14" t="n">
        <f aca="false">'Normalized Scores'!H11*Weights!$D$5*10</f>
        <v>9.91841992271361</v>
      </c>
      <c r="F11" s="14" t="n">
        <f aca="false">'Normalized Scores'!I11*Weights!$D$6*10</f>
        <v>9.61193466150505</v>
      </c>
      <c r="G11" s="14" t="n">
        <f aca="false">'Normalized Scores'!J11*Weights!$D$7*10</f>
        <v>4.05014464802314</v>
      </c>
      <c r="H11" s="14" t="n">
        <f aca="false">'Normalized Scores'!K11*Weights!$D$8*10</f>
        <v>3.73401534526854</v>
      </c>
      <c r="I11" s="14" t="n">
        <f aca="false">'Normalized Scores'!L11*Weights!$D$9*10</f>
        <v>5.61293219577907</v>
      </c>
      <c r="J11" s="15" t="n">
        <f aca="false">SUM(B11:I11)</f>
        <v>49.0054760619441</v>
      </c>
      <c r="K11" s="6" t="n">
        <f aca="false">RANK(J11,$J$2:$J$11,0)</f>
        <v>8</v>
      </c>
    </row>
    <row r="13" customFormat="false" ht="15" hidden="false" customHeight="false" outlineLevel="0" collapsed="false">
      <c r="A13" s="9" t="s">
        <v>99</v>
      </c>
    </row>
    <row r="14" customFormat="false" ht="15" hidden="false" customHeight="false" outlineLevel="0" collapsed="false">
      <c r="A14" s="9" t="s">
        <v>100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6"/>
    <col collapsed="false" customWidth="true" hidden="false" outlineLevel="0" max="3" min="3" style="0" width="8"/>
  </cols>
  <sheetData>
    <row r="1" customFormat="false" ht="15" hidden="false" customHeight="false" outlineLevel="0" collapsed="false">
      <c r="A1" s="16" t="s">
        <v>101</v>
      </c>
    </row>
    <row r="3" customFormat="false" ht="15" hidden="false" customHeight="false" outlineLevel="0" collapsed="false">
      <c r="A3" s="12" t="s">
        <v>102</v>
      </c>
    </row>
    <row r="4" customFormat="false" ht="15" hidden="false" customHeight="false" outlineLevel="0" collapsed="false">
      <c r="A4" s="5" t="s">
        <v>31</v>
      </c>
      <c r="B4" s="5" t="s">
        <v>103</v>
      </c>
      <c r="C4" s="5" t="s">
        <v>98</v>
      </c>
    </row>
    <row r="5" customFormat="false" ht="15" hidden="false" customHeight="false" outlineLevel="0" collapsed="false">
      <c r="A5" s="6" t="s">
        <v>45</v>
      </c>
      <c r="B5" s="14" t="n">
        <f aca="false">SUM('Normalized Scores'!B2,'Normalized Scores'!F2,'Normalized Scores'!G2:L2)*1.25</f>
        <v>80.7703662589425</v>
      </c>
      <c r="C5" s="7" t="n">
        <f aca="false">RANK(B5,$B$5:$B$14,0)</f>
        <v>3</v>
      </c>
    </row>
    <row r="6" customFormat="false" ht="15" hidden="false" customHeight="false" outlineLevel="0" collapsed="false">
      <c r="A6" s="6" t="s">
        <v>47</v>
      </c>
      <c r="B6" s="14" t="n">
        <f aca="false">SUM('Normalized Scores'!B3,'Normalized Scores'!F3,'Normalized Scores'!G3:L3)*1.25</f>
        <v>86.6585826315308</v>
      </c>
      <c r="C6" s="7" t="n">
        <f aca="false">RANK(B6,$B$5:$B$14,0)</f>
        <v>1</v>
      </c>
    </row>
    <row r="7" customFormat="false" ht="15" hidden="false" customHeight="false" outlineLevel="0" collapsed="false">
      <c r="A7" s="6" t="s">
        <v>49</v>
      </c>
      <c r="B7" s="14" t="n">
        <f aca="false">SUM('Normalized Scores'!B4,'Normalized Scores'!F4,'Normalized Scores'!G4:L4)*1.25</f>
        <v>83.6330936415295</v>
      </c>
      <c r="C7" s="7" t="n">
        <f aca="false">RANK(B7,$B$5:$B$14,0)</f>
        <v>2</v>
      </c>
    </row>
    <row r="8" customFormat="false" ht="15" hidden="false" customHeight="false" outlineLevel="0" collapsed="false">
      <c r="A8" s="6" t="s">
        <v>50</v>
      </c>
      <c r="B8" s="14" t="n">
        <f aca="false">SUM('Normalized Scores'!B5,'Normalized Scores'!F5,'Normalized Scores'!G5:L5)*1.25</f>
        <v>74.6551534279299</v>
      </c>
      <c r="C8" s="7" t="n">
        <f aca="false">RANK(B8,$B$5:$B$14,0)</f>
        <v>4</v>
      </c>
    </row>
    <row r="9" customFormat="false" ht="15" hidden="false" customHeight="false" outlineLevel="0" collapsed="false">
      <c r="A9" s="6" t="s">
        <v>51</v>
      </c>
      <c r="B9" s="14" t="n">
        <f aca="false">SUM('Normalized Scores'!B6,'Normalized Scores'!F6,'Normalized Scores'!G6:L6)*1.25</f>
        <v>70.062836071328</v>
      </c>
      <c r="C9" s="7" t="n">
        <f aca="false">RANK(B9,$B$5:$B$14,0)</f>
        <v>5</v>
      </c>
    </row>
    <row r="10" customFormat="false" ht="15" hidden="false" customHeight="false" outlineLevel="0" collapsed="false">
      <c r="A10" s="6" t="s">
        <v>53</v>
      </c>
      <c r="B10" s="14" t="n">
        <f aca="false">SUM('Normalized Scores'!B7,'Normalized Scores'!F7,'Normalized Scores'!G7:L7)*1.25</f>
        <v>69.7633120340837</v>
      </c>
      <c r="C10" s="7" t="n">
        <f aca="false">RANK(B10,$B$5:$B$14,0)</f>
        <v>6</v>
      </c>
    </row>
    <row r="11" customFormat="false" ht="15" hidden="false" customHeight="false" outlineLevel="0" collapsed="false">
      <c r="A11" s="6" t="s">
        <v>54</v>
      </c>
      <c r="B11" s="14" t="n">
        <f aca="false">SUM('Normalized Scores'!B8,'Normalized Scores'!F8,'Normalized Scores'!G8:L8)*1.25</f>
        <v>61.2388032403807</v>
      </c>
      <c r="C11" s="7" t="n">
        <f aca="false">RANK(B11,$B$5:$B$14,0)</f>
        <v>7</v>
      </c>
    </row>
    <row r="12" customFormat="false" ht="15" hidden="false" customHeight="false" outlineLevel="0" collapsed="false">
      <c r="A12" s="6" t="s">
        <v>55</v>
      </c>
      <c r="B12" s="14" t="n">
        <f aca="false">SUM('Normalized Scores'!B9,'Normalized Scores'!F9,'Normalized Scores'!G9:L9)*1.25</f>
        <v>52.5624522965158</v>
      </c>
      <c r="C12" s="7" t="n">
        <f aca="false">RANK(B12,$B$5:$B$14,0)</f>
        <v>9</v>
      </c>
    </row>
    <row r="13" customFormat="false" ht="15" hidden="false" customHeight="false" outlineLevel="0" collapsed="false">
      <c r="A13" s="6" t="s">
        <v>56</v>
      </c>
      <c r="B13" s="14" t="n">
        <f aca="false">SUM('Normalized Scores'!B10,'Normalized Scores'!F10,'Normalized Scores'!G10:L10)*1.25</f>
        <v>45.5780104128657</v>
      </c>
      <c r="C13" s="7" t="n">
        <f aca="false">RANK(B13,$B$5:$B$14,0)</f>
        <v>10</v>
      </c>
    </row>
    <row r="14" customFormat="false" ht="15" hidden="false" customHeight="false" outlineLevel="0" collapsed="false">
      <c r="A14" s="6" t="s">
        <v>57</v>
      </c>
      <c r="B14" s="14" t="n">
        <f aca="false">SUM('Normalized Scores'!B11,'Normalized Scores'!F11,'Normalized Scores'!G11:L11)*1.25</f>
        <v>55.6800368976982</v>
      </c>
      <c r="C14" s="7" t="n">
        <f aca="false">RANK(B14,$B$5:$B$14,0)</f>
        <v>8</v>
      </c>
    </row>
    <row r="17" customFormat="false" ht="15" hidden="false" customHeight="false" outlineLevel="0" collapsed="false">
      <c r="A17" s="12" t="s">
        <v>104</v>
      </c>
    </row>
    <row r="18" customFormat="false" ht="23.85" hidden="false" customHeight="false" outlineLevel="0" collapsed="false">
      <c r="A18" s="5" t="s">
        <v>31</v>
      </c>
      <c r="B18" s="5" t="s">
        <v>105</v>
      </c>
      <c r="C18" s="5" t="s">
        <v>98</v>
      </c>
    </row>
    <row r="19" customFormat="false" ht="15" hidden="false" customHeight="false" outlineLevel="0" collapsed="false">
      <c r="A19" s="6" t="s">
        <v>45</v>
      </c>
      <c r="B19" s="14" t="n">
        <f aca="false">'Normalized Scores'!B2*(Weights!C2/0.75)*10+'Normalized Scores'!F2*(Weights!C3/0.75)*10+'Normalized Scores'!G2*(Weights!C4/0.75)*10+'Normalized Scores'!H2*(Weights!C5/0.75)*10+'Normalized Scores'!I2*(Weights!C6/0.75)*10+'Normalized Scores'!J2*(Weights!C7/0.75)*10+'Normalized Scores'!L2*(Weights!C9/0.75)*10</f>
        <v>79.5909443915714</v>
      </c>
      <c r="C19" s="7" t="n">
        <f aca="false">RANK(B19,$B$19:$B$28,0)</f>
        <v>3</v>
      </c>
    </row>
    <row r="20" customFormat="false" ht="15" hidden="false" customHeight="false" outlineLevel="0" collapsed="false">
      <c r="A20" s="6" t="s">
        <v>47</v>
      </c>
      <c r="B20" s="14" t="n">
        <f aca="false">'Normalized Scores'!B3*(Weights!C2/0.75)*10+'Normalized Scores'!F3*(Weights!C3/0.75)*10+'Normalized Scores'!G3*(Weights!C4/0.75)*10+'Normalized Scores'!H3*(Weights!C5/0.75)*10+'Normalized Scores'!I3*(Weights!C6/0.75)*10+'Normalized Scores'!J3*(Weights!C7/0.75)*10+'Normalized Scores'!L3*(Weights!C9/0.75)*10</f>
        <v>82.881522831099</v>
      </c>
      <c r="C20" s="7" t="n">
        <f aca="false">RANK(B20,$B$19:$B$28,0)</f>
        <v>1</v>
      </c>
    </row>
    <row r="21" customFormat="false" ht="15" hidden="false" customHeight="false" outlineLevel="0" collapsed="false">
      <c r="A21" s="6" t="s">
        <v>49</v>
      </c>
      <c r="B21" s="14" t="n">
        <f aca="false">'Normalized Scores'!B4*(Weights!C2/0.75)*10+'Normalized Scores'!F4*(Weights!C3/0.75)*10+'Normalized Scores'!G4*(Weights!C4/0.75)*10+'Normalized Scores'!H4*(Weights!C5/0.75)*10+'Normalized Scores'!I4*(Weights!C6/0.75)*10+'Normalized Scores'!J4*(Weights!C7/0.75)*10+'Normalized Scores'!L4*(Weights!C9/0.75)*10</f>
        <v>82.5443339235854</v>
      </c>
      <c r="C21" s="7" t="n">
        <f aca="false">RANK(B21,$B$19:$B$28,0)</f>
        <v>2</v>
      </c>
    </row>
    <row r="22" customFormat="false" ht="15" hidden="false" customHeight="false" outlineLevel="0" collapsed="false">
      <c r="A22" s="6" t="s">
        <v>50</v>
      </c>
      <c r="B22" s="14" t="n">
        <f aca="false">'Normalized Scores'!B5*(Weights!C2/0.75)*10+'Normalized Scores'!F5*(Weights!C3/0.75)*10+'Normalized Scores'!G5*(Weights!C4/0.75)*10+'Normalized Scores'!H5*(Weights!C5/0.75)*10+'Normalized Scores'!I5*(Weights!C6/0.75)*10+'Normalized Scores'!J5*(Weights!C7/0.75)*10+'Normalized Scores'!L5*(Weights!C9/0.75)*10</f>
        <v>68.8039349087519</v>
      </c>
      <c r="C22" s="7" t="n">
        <f aca="false">RANK(B22,$B$19:$B$28,0)</f>
        <v>4</v>
      </c>
    </row>
    <row r="23" customFormat="false" ht="15" hidden="false" customHeight="false" outlineLevel="0" collapsed="false">
      <c r="A23" s="6" t="s">
        <v>51</v>
      </c>
      <c r="B23" s="14" t="n">
        <f aca="false">'Normalized Scores'!B6*(Weights!C2/0.75)*10+'Normalized Scores'!F6*(Weights!C3/0.75)*10+'Normalized Scores'!G6*(Weights!C4/0.75)*10+'Normalized Scores'!H6*(Weights!C5/0.75)*10+'Normalized Scores'!I6*(Weights!C6/0.75)*10+'Normalized Scores'!J6*(Weights!C7/0.75)*10+'Normalized Scores'!L6*(Weights!C9/0.75)*10</f>
        <v>64.6153349655423</v>
      </c>
      <c r="C23" s="7" t="n">
        <f aca="false">RANK(B23,$B$19:$B$28,0)</f>
        <v>6</v>
      </c>
    </row>
    <row r="24" customFormat="false" ht="15" hidden="false" customHeight="false" outlineLevel="0" collapsed="false">
      <c r="A24" s="6" t="s">
        <v>53</v>
      </c>
      <c r="B24" s="14" t="n">
        <f aca="false">'Normalized Scores'!B7*(Weights!C2/0.75)*10+'Normalized Scores'!F7*(Weights!C3/0.75)*10+'Normalized Scores'!G7*(Weights!C4/0.75)*10+'Normalized Scores'!H7*(Weights!C5/0.75)*10+'Normalized Scores'!I7*(Weights!C6/0.75)*10+'Normalized Scores'!J7*(Weights!C7/0.75)*10+'Normalized Scores'!L7*(Weights!C9/0.75)*10</f>
        <v>65.2675578742256</v>
      </c>
      <c r="C24" s="7" t="n">
        <f aca="false">RANK(B24,$B$19:$B$28,0)</f>
        <v>5</v>
      </c>
    </row>
    <row r="25" customFormat="false" ht="15" hidden="false" customHeight="false" outlineLevel="0" collapsed="false">
      <c r="A25" s="6" t="s">
        <v>54</v>
      </c>
      <c r="B25" s="14" t="n">
        <f aca="false">'Normalized Scores'!B8*(Weights!C2/0.75)*10+'Normalized Scores'!F8*(Weights!C3/0.75)*10+'Normalized Scores'!G8*(Weights!C4/0.75)*10+'Normalized Scores'!H8*(Weights!C5/0.75)*10+'Normalized Scores'!I8*(Weights!C6/0.75)*10+'Normalized Scores'!J8*(Weights!C7/0.75)*10+'Normalized Scores'!L8*(Weights!C9/0.75)*10</f>
        <v>56.2969230911306</v>
      </c>
      <c r="C25" s="7" t="n">
        <f aca="false">RANK(B25,$B$19:$B$28,0)</f>
        <v>7</v>
      </c>
    </row>
    <row r="26" customFormat="false" ht="15" hidden="false" customHeight="false" outlineLevel="0" collapsed="false">
      <c r="A26" s="6" t="s">
        <v>55</v>
      </c>
      <c r="B26" s="14" t="n">
        <f aca="false">'Normalized Scores'!B9*(Weights!C2/0.75)*10+'Normalized Scores'!F9*(Weights!C3/0.75)*10+'Normalized Scores'!G9*(Weights!C4/0.75)*10+'Normalized Scores'!H9*(Weights!C5/0.75)*10+'Normalized Scores'!I9*(Weights!C6/0.75)*10+'Normalized Scores'!J9*(Weights!C7/0.75)*10+'Normalized Scores'!L9*(Weights!C9/0.75)*10</f>
        <v>52.0164699709242</v>
      </c>
      <c r="C26" s="7" t="n">
        <f aca="false">RANK(B26,$B$19:$B$28,0)</f>
        <v>8</v>
      </c>
    </row>
    <row r="27" customFormat="false" ht="15" hidden="false" customHeight="false" outlineLevel="0" collapsed="false">
      <c r="A27" s="6" t="s">
        <v>56</v>
      </c>
      <c r="B27" s="14" t="n">
        <f aca="false">'Normalized Scores'!B10*(Weights!C2/0.75)*10+'Normalized Scores'!F10*(Weights!C3/0.75)*10+'Normalized Scores'!G10*(Weights!C4/0.75)*10+'Normalized Scores'!H10*(Weights!C5/0.75)*10+'Normalized Scores'!I10*(Weights!C6/0.75)*10+'Normalized Scores'!J10*(Weights!C7/0.75)*10+'Normalized Scores'!L10*(Weights!C9/0.75)*10</f>
        <v>45.3077642044055</v>
      </c>
      <c r="C27" s="7" t="n">
        <f aca="false">RANK(B27,$B$19:$B$28,0)</f>
        <v>10</v>
      </c>
    </row>
    <row r="28" customFormat="false" ht="15" hidden="false" customHeight="false" outlineLevel="0" collapsed="false">
      <c r="A28" s="6" t="s">
        <v>57</v>
      </c>
      <c r="B28" s="14" t="n">
        <f aca="false">'Normalized Scores'!B11*(Weights!C2/0.75)*10+'Normalized Scores'!F11*(Weights!C3/0.75)*10+'Normalized Scores'!G11*(Weights!C4/0.75)*10+'Normalized Scores'!H11*(Weights!C5/0.75)*10+'Normalized Scores'!I11*(Weights!C6/0.75)*10+'Normalized Scores'!J11*(Weights!C7/0.75)*10+'Normalized Scores'!L11*(Weights!C9/0.75)*10</f>
        <v>51.307655478899</v>
      </c>
      <c r="C28" s="7" t="n">
        <f aca="false">RANK(B28,$B$19:$B$28,0)</f>
        <v>9</v>
      </c>
    </row>
    <row r="30" customFormat="false" ht="15" hidden="false" customHeight="false" outlineLevel="0" collapsed="false">
      <c r="A30" s="9" t="s">
        <v>106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4"/>
    <col collapsed="false" customWidth="true" hidden="false" outlineLevel="0" max="3" min="3" style="0" width="46"/>
    <col collapsed="false" customWidth="true" hidden="false" outlineLevel="0" max="4" min="4" style="0" width="50"/>
  </cols>
  <sheetData>
    <row r="1" customFormat="false" ht="17.35" hidden="false" customHeight="false" outlineLevel="0" collapsed="false">
      <c r="A1" s="17" t="s">
        <v>107</v>
      </c>
    </row>
    <row r="2" customFormat="false" ht="15" hidden="false" customHeight="false" outlineLevel="0" collapsed="false">
      <c r="A2" s="5" t="s">
        <v>60</v>
      </c>
      <c r="B2" s="5" t="s">
        <v>108</v>
      </c>
      <c r="C2" s="5" t="s">
        <v>109</v>
      </c>
      <c r="D2" s="5" t="s">
        <v>110</v>
      </c>
    </row>
    <row r="3" customFormat="false" ht="23.85" hidden="false" customHeight="false" outlineLevel="0" collapsed="false">
      <c r="A3" s="10" t="s">
        <v>64</v>
      </c>
      <c r="B3" s="10" t="s">
        <v>111</v>
      </c>
      <c r="C3" s="10" t="s">
        <v>112</v>
      </c>
      <c r="D3" s="10" t="s">
        <v>113</v>
      </c>
    </row>
    <row r="4" customFormat="false" ht="23.85" hidden="false" customHeight="false" outlineLevel="0" collapsed="false">
      <c r="A4" s="10" t="s">
        <v>114</v>
      </c>
      <c r="B4" s="10" t="s">
        <v>115</v>
      </c>
      <c r="C4" s="10" t="s">
        <v>116</v>
      </c>
      <c r="D4" s="10" t="s">
        <v>117</v>
      </c>
    </row>
    <row r="5" customFormat="false" ht="23.85" hidden="false" customHeight="false" outlineLevel="0" collapsed="false">
      <c r="A5" s="10" t="s">
        <v>118</v>
      </c>
      <c r="B5" s="10" t="s">
        <v>119</v>
      </c>
      <c r="C5" s="10" t="s">
        <v>120</v>
      </c>
      <c r="D5" s="10" t="s">
        <v>121</v>
      </c>
    </row>
    <row r="6" customFormat="false" ht="23.85" hidden="false" customHeight="false" outlineLevel="0" collapsed="false">
      <c r="A6" s="10" t="s">
        <v>122</v>
      </c>
      <c r="B6" s="10" t="s">
        <v>123</v>
      </c>
      <c r="C6" s="10" t="s">
        <v>124</v>
      </c>
      <c r="D6" s="10" t="s">
        <v>125</v>
      </c>
    </row>
    <row r="7" customFormat="false" ht="35.05" hidden="false" customHeight="false" outlineLevel="0" collapsed="false">
      <c r="A7" s="10" t="s">
        <v>126</v>
      </c>
      <c r="B7" s="10" t="s">
        <v>127</v>
      </c>
      <c r="C7" s="10" t="s">
        <v>128</v>
      </c>
      <c r="D7" s="10" t="s">
        <v>129</v>
      </c>
    </row>
    <row r="8" customFormat="false" ht="23.85" hidden="false" customHeight="false" outlineLevel="0" collapsed="false">
      <c r="A8" s="10" t="s">
        <v>74</v>
      </c>
      <c r="B8" s="10" t="s">
        <v>130</v>
      </c>
      <c r="C8" s="10" t="s">
        <v>131</v>
      </c>
      <c r="D8" s="10" t="s">
        <v>132</v>
      </c>
    </row>
    <row r="9" customFormat="false" ht="35.05" hidden="false" customHeight="false" outlineLevel="0" collapsed="false">
      <c r="A9" s="10" t="s">
        <v>76</v>
      </c>
      <c r="B9" s="10" t="s">
        <v>133</v>
      </c>
      <c r="C9" s="10" t="s">
        <v>134</v>
      </c>
      <c r="D9" s="10" t="s">
        <v>135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2026-08-06T00:25:03Z</dcterms:created>
  <dc:creator>openpyxl</dc:creator>
  <dc:description/>
  <dc:language>en-US</dc:language>
  <cp:lastModifiedBy/>
  <dcterms:modified xsi:type="dcterms:W3CDTF">2026-08-06T00:25:03Z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